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nnika 20 มิ.ย. 2562\รพ.สต\รพ.สต. ปีงบประมาณ 2563\รพ.สต.เดือน พฤศจิกายน 2562\"/>
    </mc:Choice>
  </mc:AlternateContent>
  <bookViews>
    <workbookView xWindow="4335" yWindow="255" windowWidth="11025" windowHeight="5310" firstSheet="11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นคร!$A$2:$AG$154</definedName>
    <definedName name="_xlnm._FilterDatabase" localSheetId="13" hidden="1">นครพนม!$A$1:$AM$154</definedName>
    <definedName name="_xlnm._FilterDatabase" localSheetId="1" hidden="1">บึงกาฬ!$A$1:$AJ$71</definedName>
    <definedName name="_xlnm._FilterDatabase" localSheetId="7" hidden="1">'เลย '!$A$1:$AP$130</definedName>
    <definedName name="_xlnm._FilterDatabase" localSheetId="3" hidden="1">หนองบัวลำภู!$A$1:$AG$86</definedName>
    <definedName name="_xlnm._FilterDatabase" localSheetId="4" hidden="1">อด!#REF!</definedName>
    <definedName name="_xlnm._FilterDatabase" localSheetId="5" hidden="1">อุดรธานี!$A$1:$AO$222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L5" i="30" l="1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I5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I19" i="30"/>
  <c r="AI20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36" i="30"/>
  <c r="AI37" i="30"/>
  <c r="AI38" i="30"/>
  <c r="AI39" i="30"/>
  <c r="AI40" i="30"/>
  <c r="AI41" i="30"/>
  <c r="AI42" i="30"/>
  <c r="AI43" i="30"/>
  <c r="AI44" i="30"/>
  <c r="AI45" i="30"/>
  <c r="AI46" i="30"/>
  <c r="AI47" i="30"/>
  <c r="AI48" i="30"/>
  <c r="AI49" i="30"/>
  <c r="AI50" i="30"/>
  <c r="AI51" i="30"/>
  <c r="AI52" i="30"/>
  <c r="AI53" i="30"/>
  <c r="AI54" i="30"/>
  <c r="AI55" i="30"/>
  <c r="AI56" i="30"/>
  <c r="AI57" i="30"/>
  <c r="AI58" i="30"/>
  <c r="AI59" i="30"/>
  <c r="AI60" i="30"/>
  <c r="AI61" i="30"/>
  <c r="AI62" i="30"/>
  <c r="AI63" i="30"/>
  <c r="AI64" i="30"/>
  <c r="AI65" i="30"/>
  <c r="AI66" i="30"/>
  <c r="AI67" i="30"/>
  <c r="AI68" i="30"/>
  <c r="AI69" i="30"/>
  <c r="AI70" i="30"/>
  <c r="AI71" i="30"/>
  <c r="AI72" i="30"/>
  <c r="AI73" i="30"/>
  <c r="AI74" i="30"/>
  <c r="AI75" i="30"/>
  <c r="AI76" i="30"/>
  <c r="AI77" i="30"/>
  <c r="AI78" i="30"/>
  <c r="AI79" i="30"/>
  <c r="AI80" i="30"/>
  <c r="AI81" i="30"/>
  <c r="AI82" i="30"/>
  <c r="AI83" i="30"/>
  <c r="AI84" i="30"/>
  <c r="AI85" i="30"/>
  <c r="AI86" i="30"/>
  <c r="AI87" i="30"/>
  <c r="AI88" i="30"/>
  <c r="AI89" i="30"/>
  <c r="AI90" i="30"/>
  <c r="AI91" i="30"/>
  <c r="AI92" i="30"/>
  <c r="AI93" i="30"/>
  <c r="AI94" i="30"/>
  <c r="AI95" i="30"/>
  <c r="AI96" i="30"/>
  <c r="AI97" i="30"/>
  <c r="AI98" i="30"/>
  <c r="AI99" i="30"/>
  <c r="AI100" i="30"/>
  <c r="AI101" i="30"/>
  <c r="AI102" i="30"/>
  <c r="AI103" i="30"/>
  <c r="AI104" i="30"/>
  <c r="AI105" i="30"/>
  <c r="AI106" i="30"/>
  <c r="AI107" i="30"/>
  <c r="AI108" i="30"/>
  <c r="AI109" i="30"/>
  <c r="AI110" i="30"/>
  <c r="AI111" i="30"/>
  <c r="AI112" i="30"/>
  <c r="AI113" i="30"/>
  <c r="AI114" i="30"/>
  <c r="AI115" i="30"/>
  <c r="AI116" i="30"/>
  <c r="AI117" i="30"/>
  <c r="AI118" i="30"/>
  <c r="AI119" i="30"/>
  <c r="AI120" i="30"/>
  <c r="AI121" i="30"/>
  <c r="AI122" i="30"/>
  <c r="AI123" i="30"/>
  <c r="AI124" i="30"/>
  <c r="AI125" i="30"/>
  <c r="AI126" i="30"/>
  <c r="AI127" i="30"/>
  <c r="AI128" i="30"/>
  <c r="AI129" i="30"/>
  <c r="AI130" i="30"/>
  <c r="AI131" i="30"/>
  <c r="AI132" i="30"/>
  <c r="AI133" i="30"/>
  <c r="AI134" i="30"/>
  <c r="AI135" i="30"/>
  <c r="AI136" i="30"/>
  <c r="AI137" i="30"/>
  <c r="AI138" i="30"/>
  <c r="AI139" i="30"/>
  <c r="AI140" i="30"/>
  <c r="AI141" i="30"/>
  <c r="AI142" i="30"/>
  <c r="AI143" i="30"/>
  <c r="AI144" i="30"/>
  <c r="AI145" i="30"/>
  <c r="AI146" i="30"/>
  <c r="AI147" i="30"/>
  <c r="AI148" i="30"/>
  <c r="AI149" i="30"/>
  <c r="AI150" i="30"/>
  <c r="AI151" i="30"/>
  <c r="AI152" i="30"/>
  <c r="AI153" i="30"/>
  <c r="AI154" i="30"/>
  <c r="AI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2" i="30"/>
  <c r="AH33" i="30"/>
  <c r="AH34" i="30"/>
  <c r="AH35" i="30"/>
  <c r="AH36" i="30"/>
  <c r="AH37" i="30"/>
  <c r="AH38" i="30"/>
  <c r="AH39" i="30"/>
  <c r="AH40" i="30"/>
  <c r="AH41" i="30"/>
  <c r="AH42" i="30"/>
  <c r="AH43" i="30"/>
  <c r="AH44" i="30"/>
  <c r="AH45" i="30"/>
  <c r="AH46" i="30"/>
  <c r="AH47" i="30"/>
  <c r="AH48" i="30"/>
  <c r="AH49" i="30"/>
  <c r="AH50" i="30"/>
  <c r="AH51" i="30"/>
  <c r="AH52" i="30"/>
  <c r="AH53" i="30"/>
  <c r="AH54" i="30"/>
  <c r="AH55" i="30"/>
  <c r="AH56" i="30"/>
  <c r="AH57" i="30"/>
  <c r="AH58" i="30"/>
  <c r="AH59" i="30"/>
  <c r="AH60" i="30"/>
  <c r="AH61" i="30"/>
  <c r="AH62" i="30"/>
  <c r="AH63" i="30"/>
  <c r="AH64" i="30"/>
  <c r="AH65" i="30"/>
  <c r="AH66" i="30"/>
  <c r="AH67" i="30"/>
  <c r="AH68" i="30"/>
  <c r="AH69" i="30"/>
  <c r="AH70" i="30"/>
  <c r="AH71" i="30"/>
  <c r="AH72" i="30"/>
  <c r="AH73" i="30"/>
  <c r="AH74" i="30"/>
  <c r="AH75" i="30"/>
  <c r="AH76" i="30"/>
  <c r="AH77" i="30"/>
  <c r="AH78" i="30"/>
  <c r="AH79" i="30"/>
  <c r="AH80" i="30"/>
  <c r="AH81" i="30"/>
  <c r="AH82" i="30"/>
  <c r="AH83" i="30"/>
  <c r="AH84" i="30"/>
  <c r="AH85" i="30"/>
  <c r="AH86" i="30"/>
  <c r="AH87" i="30"/>
  <c r="AH88" i="30"/>
  <c r="AH89" i="30"/>
  <c r="AH90" i="30"/>
  <c r="AH91" i="30"/>
  <c r="AH92" i="30"/>
  <c r="AH93" i="30"/>
  <c r="AH94" i="30"/>
  <c r="AH95" i="30"/>
  <c r="AH96" i="30"/>
  <c r="AH97" i="30"/>
  <c r="AH98" i="30"/>
  <c r="AH99" i="30"/>
  <c r="AH100" i="30"/>
  <c r="AH101" i="30"/>
  <c r="AH102" i="30"/>
  <c r="AH103" i="30"/>
  <c r="AH104" i="30"/>
  <c r="AH105" i="30"/>
  <c r="AH106" i="30"/>
  <c r="AH107" i="30"/>
  <c r="AH108" i="30"/>
  <c r="AH109" i="30"/>
  <c r="AH110" i="30"/>
  <c r="AH111" i="30"/>
  <c r="AH112" i="30"/>
  <c r="AH113" i="30"/>
  <c r="AH114" i="30"/>
  <c r="AH115" i="30"/>
  <c r="AH116" i="30"/>
  <c r="AH117" i="30"/>
  <c r="AH118" i="30"/>
  <c r="AH119" i="30"/>
  <c r="AH120" i="30"/>
  <c r="AH121" i="30"/>
  <c r="AH122" i="30"/>
  <c r="AH123" i="30"/>
  <c r="AH124" i="30"/>
  <c r="AH125" i="30"/>
  <c r="AH126" i="30"/>
  <c r="AH127" i="30"/>
  <c r="AH128" i="30"/>
  <c r="AH129" i="30"/>
  <c r="AH130" i="30"/>
  <c r="AH131" i="30"/>
  <c r="AH132" i="30"/>
  <c r="AH133" i="30"/>
  <c r="AH134" i="30"/>
  <c r="AH135" i="30"/>
  <c r="AH136" i="30"/>
  <c r="AH137" i="30"/>
  <c r="AH138" i="30"/>
  <c r="AH139" i="30"/>
  <c r="AH140" i="30"/>
  <c r="AH141" i="30"/>
  <c r="AH142" i="30"/>
  <c r="AH143" i="30"/>
  <c r="AH144" i="30"/>
  <c r="AH145" i="30"/>
  <c r="AH146" i="30"/>
  <c r="AH147" i="30"/>
  <c r="AH148" i="30"/>
  <c r="AH149" i="30"/>
  <c r="AH150" i="30"/>
  <c r="AH151" i="30"/>
  <c r="AH152" i="30"/>
  <c r="AH153" i="30"/>
  <c r="AH154" i="30"/>
  <c r="AH4" i="30"/>
  <c r="AH23" i="32" l="1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E23" i="32"/>
  <c r="AE24" i="32"/>
  <c r="AE25" i="32"/>
  <c r="AE26" i="32"/>
  <c r="AE27" i="32"/>
  <c r="AE28" i="32"/>
  <c r="AE29" i="32"/>
  <c r="AE30" i="32"/>
  <c r="AE31" i="32"/>
  <c r="AE32" i="32"/>
  <c r="AE33" i="32"/>
  <c r="AE34" i="32"/>
  <c r="AE35" i="32"/>
  <c r="AE36" i="32"/>
  <c r="AE37" i="32"/>
  <c r="AE38" i="32"/>
  <c r="AE39" i="32"/>
  <c r="AE40" i="32"/>
  <c r="AE41" i="32"/>
  <c r="AE42" i="32"/>
  <c r="AE43" i="32"/>
  <c r="AE44" i="32"/>
  <c r="AE45" i="32"/>
  <c r="AE46" i="32"/>
  <c r="AE47" i="32"/>
  <c r="AE48" i="32"/>
  <c r="AE49" i="32"/>
  <c r="AE50" i="32"/>
  <c r="AE51" i="32"/>
  <c r="AE52" i="32"/>
  <c r="AE53" i="32"/>
  <c r="AE54" i="32"/>
  <c r="AE55" i="32"/>
  <c r="AE56" i="32"/>
  <c r="AE57" i="32"/>
  <c r="AE58" i="32"/>
  <c r="AE59" i="32"/>
  <c r="AE60" i="32"/>
  <c r="AE61" i="32"/>
  <c r="AE62" i="32"/>
  <c r="AE63" i="32"/>
  <c r="AE64" i="32"/>
  <c r="AE65" i="32"/>
  <c r="AE66" i="32"/>
  <c r="AE67" i="32"/>
  <c r="AE68" i="32"/>
  <c r="AE69" i="32"/>
  <c r="AE70" i="32"/>
  <c r="AE71" i="32"/>
  <c r="AE72" i="32"/>
  <c r="AE73" i="32"/>
  <c r="AE74" i="32"/>
  <c r="AE75" i="32"/>
  <c r="AE76" i="32"/>
  <c r="AE77" i="32"/>
  <c r="AE78" i="32"/>
  <c r="AE79" i="32"/>
  <c r="AE80" i="32"/>
  <c r="AE81" i="32"/>
  <c r="AE82" i="32"/>
  <c r="AE83" i="32"/>
  <c r="AE84" i="32"/>
  <c r="AE85" i="32"/>
  <c r="AE86" i="32"/>
  <c r="AE87" i="32"/>
  <c r="AE88" i="32"/>
  <c r="AE89" i="32"/>
  <c r="AE90" i="32"/>
  <c r="AE91" i="32"/>
  <c r="AE92" i="32"/>
  <c r="AE93" i="32"/>
  <c r="AE94" i="32"/>
  <c r="AE95" i="32"/>
  <c r="AE96" i="32"/>
  <c r="AE97" i="32"/>
  <c r="AE98" i="32"/>
  <c r="AE99" i="32"/>
  <c r="AE100" i="32"/>
  <c r="AE101" i="32"/>
  <c r="AE102" i="32"/>
  <c r="AE103" i="32"/>
  <c r="AE104" i="32"/>
  <c r="AE105" i="32"/>
  <c r="AE106" i="32"/>
  <c r="AE107" i="32"/>
  <c r="AE108" i="32"/>
  <c r="AE109" i="32"/>
  <c r="AE110" i="32"/>
  <c r="AE111" i="32"/>
  <c r="AE112" i="32"/>
  <c r="AE113" i="32"/>
  <c r="AE114" i="32"/>
  <c r="AE115" i="32"/>
  <c r="AE116" i="32"/>
  <c r="AE117" i="32"/>
  <c r="AE118" i="32"/>
  <c r="AE119" i="32"/>
  <c r="AE120" i="32"/>
  <c r="AE121" i="32"/>
  <c r="AE122" i="32"/>
  <c r="AE123" i="32"/>
  <c r="AE124" i="32"/>
  <c r="AE125" i="32"/>
  <c r="AE126" i="32"/>
  <c r="AE127" i="32"/>
  <c r="AE128" i="32"/>
  <c r="AE129" i="32"/>
  <c r="AE130" i="32"/>
  <c r="AE131" i="32"/>
  <c r="AE132" i="32"/>
  <c r="AE133" i="32"/>
  <c r="AE134" i="32"/>
  <c r="AE135" i="32"/>
  <c r="AE136" i="32"/>
  <c r="AE137" i="32"/>
  <c r="AE138" i="32"/>
  <c r="AE139" i="32"/>
  <c r="AE140" i="32"/>
  <c r="AE141" i="32"/>
  <c r="AE142" i="32"/>
  <c r="AE143" i="32"/>
  <c r="AE144" i="32"/>
  <c r="AE145" i="32"/>
  <c r="AE146" i="32"/>
  <c r="AE147" i="32"/>
  <c r="AE148" i="32"/>
  <c r="AE149" i="32"/>
  <c r="AE150" i="32"/>
  <c r="AE151" i="32"/>
  <c r="AE152" i="32"/>
  <c r="AE153" i="32"/>
  <c r="AE154" i="32"/>
  <c r="AE155" i="32"/>
  <c r="AE156" i="32"/>
  <c r="AE157" i="32"/>
  <c r="AE158" i="32"/>
  <c r="AE159" i="32"/>
  <c r="AE160" i="32"/>
  <c r="AE161" i="32"/>
  <c r="AE162" i="32"/>
  <c r="AE163" i="32"/>
  <c r="AE164" i="32"/>
  <c r="AE165" i="32"/>
  <c r="AE166" i="32"/>
  <c r="AE167" i="32"/>
  <c r="AE168" i="32"/>
  <c r="AE169" i="32"/>
  <c r="AE170" i="32"/>
  <c r="AE171" i="32"/>
  <c r="AE172" i="32"/>
  <c r="AE173" i="32"/>
  <c r="AE174" i="32"/>
  <c r="AE175" i="32"/>
  <c r="AE176" i="32"/>
  <c r="AE177" i="32"/>
  <c r="AE178" i="32"/>
  <c r="AE179" i="32"/>
  <c r="AE180" i="32"/>
  <c r="AE181" i="32"/>
  <c r="AE182" i="32"/>
  <c r="AE183" i="32"/>
  <c r="AE184" i="32"/>
  <c r="AE185" i="32"/>
  <c r="AE186" i="32"/>
  <c r="AE187" i="32"/>
  <c r="AE188" i="32"/>
  <c r="AE189" i="32"/>
  <c r="AD23" i="32"/>
  <c r="AD24" i="32"/>
  <c r="AD25" i="32"/>
  <c r="AD26" i="32"/>
  <c r="AD27" i="32"/>
  <c r="AD28" i="32"/>
  <c r="AD29" i="32"/>
  <c r="AD30" i="32"/>
  <c r="AD31" i="32"/>
  <c r="AD32" i="32"/>
  <c r="AD33" i="32"/>
  <c r="AD34" i="32"/>
  <c r="AD35" i="32"/>
  <c r="AD36" i="32"/>
  <c r="AD37" i="32"/>
  <c r="AD38" i="32"/>
  <c r="AD39" i="32"/>
  <c r="AD40" i="32"/>
  <c r="AD41" i="32"/>
  <c r="AD42" i="32"/>
  <c r="AD43" i="32"/>
  <c r="AD44" i="32"/>
  <c r="AD45" i="32"/>
  <c r="AD46" i="32"/>
  <c r="AD47" i="32"/>
  <c r="AD48" i="32"/>
  <c r="AD49" i="32"/>
  <c r="AD50" i="32"/>
  <c r="AD51" i="32"/>
  <c r="AD52" i="32"/>
  <c r="AD53" i="32"/>
  <c r="AD54" i="32"/>
  <c r="AD55" i="32"/>
  <c r="AD56" i="32"/>
  <c r="AD57" i="32"/>
  <c r="AD58" i="32"/>
  <c r="AD59" i="32"/>
  <c r="AD60" i="32"/>
  <c r="AD61" i="32"/>
  <c r="AD62" i="32"/>
  <c r="AD63" i="32"/>
  <c r="AD64" i="32"/>
  <c r="AD65" i="32"/>
  <c r="AD66" i="32"/>
  <c r="AD67" i="32"/>
  <c r="AD68" i="32"/>
  <c r="AD69" i="32"/>
  <c r="AD70" i="32"/>
  <c r="AD71" i="32"/>
  <c r="AD72" i="32"/>
  <c r="AD73" i="32"/>
  <c r="AD74" i="32"/>
  <c r="AD75" i="32"/>
  <c r="AD76" i="32"/>
  <c r="AD77" i="32"/>
  <c r="AD78" i="32"/>
  <c r="AD79" i="32"/>
  <c r="AD80" i="32"/>
  <c r="AD81" i="32"/>
  <c r="AD82" i="32"/>
  <c r="AD83" i="32"/>
  <c r="AD84" i="32"/>
  <c r="AD85" i="32"/>
  <c r="AD86" i="32"/>
  <c r="AD87" i="32"/>
  <c r="AD88" i="32"/>
  <c r="AD89" i="32"/>
  <c r="AD90" i="32"/>
  <c r="AD91" i="32"/>
  <c r="AD92" i="32"/>
  <c r="AD93" i="32"/>
  <c r="AD94" i="32"/>
  <c r="AD95" i="32"/>
  <c r="AD96" i="32"/>
  <c r="AD97" i="32"/>
  <c r="AD98" i="32"/>
  <c r="AD99" i="32"/>
  <c r="AD100" i="32"/>
  <c r="AD101" i="32"/>
  <c r="AD102" i="32"/>
  <c r="AD103" i="32"/>
  <c r="AD104" i="32"/>
  <c r="AD105" i="32"/>
  <c r="AD106" i="32"/>
  <c r="AD107" i="32"/>
  <c r="AD108" i="32"/>
  <c r="AD109" i="32"/>
  <c r="AD110" i="32"/>
  <c r="AD111" i="32"/>
  <c r="AD112" i="32"/>
  <c r="AD113" i="32"/>
  <c r="AD114" i="32"/>
  <c r="AD115" i="32"/>
  <c r="AD116" i="32"/>
  <c r="AD117" i="32"/>
  <c r="AD118" i="32"/>
  <c r="AD119" i="32"/>
  <c r="AD120" i="32"/>
  <c r="AD121" i="32"/>
  <c r="AD122" i="32"/>
  <c r="AD123" i="32"/>
  <c r="AD124" i="32"/>
  <c r="AD125" i="32"/>
  <c r="AD126" i="32"/>
  <c r="AD127" i="32"/>
  <c r="AD128" i="32"/>
  <c r="AD129" i="32"/>
  <c r="AD130" i="32"/>
  <c r="AD131" i="32"/>
  <c r="AD132" i="32"/>
  <c r="AD133" i="32"/>
  <c r="AD134" i="32"/>
  <c r="AD135" i="32"/>
  <c r="AD136" i="32"/>
  <c r="AD137" i="32"/>
  <c r="AD138" i="32"/>
  <c r="AD139" i="32"/>
  <c r="AD140" i="32"/>
  <c r="AD141" i="32"/>
  <c r="AD142" i="32"/>
  <c r="AD143" i="32"/>
  <c r="AD144" i="32"/>
  <c r="AD145" i="32"/>
  <c r="AD146" i="32"/>
  <c r="AD147" i="32"/>
  <c r="AD148" i="32"/>
  <c r="AD149" i="32"/>
  <c r="AD150" i="32"/>
  <c r="AD151" i="32"/>
  <c r="AD152" i="32"/>
  <c r="AD153" i="32"/>
  <c r="AD154" i="32"/>
  <c r="AD155" i="32"/>
  <c r="AD156" i="32"/>
  <c r="AD157" i="32"/>
  <c r="AD158" i="32"/>
  <c r="AD159" i="32"/>
  <c r="AD160" i="32"/>
  <c r="AD161" i="32"/>
  <c r="AD162" i="32"/>
  <c r="AD163" i="32"/>
  <c r="AD164" i="32"/>
  <c r="AD165" i="32"/>
  <c r="AD166" i="32"/>
  <c r="AD167" i="32"/>
  <c r="AD168" i="32"/>
  <c r="AD169" i="32"/>
  <c r="AD170" i="32"/>
  <c r="AD171" i="32"/>
  <c r="AD172" i="32"/>
  <c r="AD173" i="32"/>
  <c r="AD174" i="32"/>
  <c r="AD175" i="32"/>
  <c r="AD176" i="32"/>
  <c r="AD177" i="32"/>
  <c r="AD178" i="32"/>
  <c r="AD179" i="32"/>
  <c r="AD180" i="32"/>
  <c r="AD181" i="32"/>
  <c r="AD182" i="32"/>
  <c r="AD183" i="32"/>
  <c r="AD184" i="32"/>
  <c r="AD185" i="32"/>
  <c r="AD186" i="32"/>
  <c r="AD187" i="32"/>
  <c r="AD188" i="32"/>
  <c r="AD189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4" i="34"/>
  <c r="AE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4" i="34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4" i="16"/>
  <c r="AL5" i="16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L4" i="16"/>
  <c r="AK4" i="16"/>
  <c r="AJ5" i="16"/>
  <c r="AJ6" i="16"/>
  <c r="AJ7" i="16"/>
  <c r="AJ8" i="16"/>
  <c r="AJ9" i="16"/>
  <c r="AJ10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90" i="16"/>
  <c r="AJ91" i="16"/>
  <c r="AJ92" i="16"/>
  <c r="AJ93" i="16"/>
  <c r="AJ94" i="16"/>
  <c r="AJ95" i="16"/>
  <c r="AJ96" i="16"/>
  <c r="AJ97" i="16"/>
  <c r="AJ98" i="16"/>
  <c r="AJ99" i="16"/>
  <c r="AJ100" i="16"/>
  <c r="AJ101" i="16"/>
  <c r="AJ102" i="16"/>
  <c r="AJ103" i="16"/>
  <c r="AJ104" i="16"/>
  <c r="AJ105" i="16"/>
  <c r="AJ106" i="16"/>
  <c r="AJ107" i="16"/>
  <c r="AJ108" i="16"/>
  <c r="AJ109" i="16"/>
  <c r="AJ110" i="16"/>
  <c r="AJ111" i="16"/>
  <c r="AJ112" i="16"/>
  <c r="AJ113" i="16"/>
  <c r="AJ114" i="16"/>
  <c r="AJ115" i="16"/>
  <c r="AJ116" i="16"/>
  <c r="AJ117" i="16"/>
  <c r="AJ118" i="16"/>
  <c r="AJ119" i="16"/>
  <c r="AJ120" i="16"/>
  <c r="AJ121" i="16"/>
  <c r="AJ122" i="16"/>
  <c r="AJ123" i="16"/>
  <c r="AJ124" i="16"/>
  <c r="AJ125" i="16"/>
  <c r="AJ126" i="16"/>
  <c r="AJ127" i="16"/>
  <c r="AJ128" i="16"/>
  <c r="AJ129" i="16"/>
  <c r="AJ130" i="16"/>
  <c r="AJ131" i="16"/>
  <c r="AJ132" i="16"/>
  <c r="AJ133" i="16"/>
  <c r="AJ134" i="16"/>
  <c r="AJ135" i="16"/>
  <c r="AJ136" i="16"/>
  <c r="AJ137" i="16"/>
  <c r="AJ138" i="16"/>
  <c r="AJ139" i="16"/>
  <c r="AJ140" i="16"/>
  <c r="AJ141" i="16"/>
  <c r="AJ142" i="16"/>
  <c r="AJ143" i="16"/>
  <c r="AJ144" i="16"/>
  <c r="AJ145" i="16"/>
  <c r="AJ146" i="16"/>
  <c r="AJ147" i="16"/>
  <c r="AJ148" i="16"/>
  <c r="AJ149" i="16"/>
  <c r="AJ150" i="16"/>
  <c r="AJ151" i="16"/>
  <c r="AJ152" i="16"/>
  <c r="AJ153" i="16"/>
  <c r="AJ154" i="16"/>
  <c r="AJ155" i="16"/>
  <c r="AJ156" i="16"/>
  <c r="AJ157" i="16"/>
  <c r="AJ158" i="16"/>
  <c r="AJ159" i="16"/>
  <c r="AJ160" i="16"/>
  <c r="AJ161" i="16"/>
  <c r="AJ162" i="16"/>
  <c r="AJ163" i="16"/>
  <c r="AJ164" i="16"/>
  <c r="AJ165" i="16"/>
  <c r="AJ166" i="16"/>
  <c r="AJ167" i="16"/>
  <c r="AJ168" i="16"/>
  <c r="AJ169" i="16"/>
  <c r="AJ170" i="16"/>
  <c r="AJ171" i="16"/>
  <c r="AJ172" i="16"/>
  <c r="AJ173" i="16"/>
  <c r="AJ174" i="16"/>
  <c r="AJ175" i="16"/>
  <c r="AJ176" i="16"/>
  <c r="AJ177" i="16"/>
  <c r="AJ178" i="16"/>
  <c r="AJ179" i="16"/>
  <c r="AJ180" i="16"/>
  <c r="AJ181" i="16"/>
  <c r="AJ182" i="16"/>
  <c r="AJ183" i="16"/>
  <c r="AJ184" i="16"/>
  <c r="AJ185" i="16"/>
  <c r="AJ186" i="16"/>
  <c r="AJ187" i="16"/>
  <c r="AJ188" i="16"/>
  <c r="AJ189" i="16"/>
  <c r="AJ190" i="16"/>
  <c r="AJ191" i="16"/>
  <c r="AJ192" i="16"/>
  <c r="AJ193" i="16"/>
  <c r="AJ194" i="16"/>
  <c r="AJ195" i="16"/>
  <c r="AJ196" i="16"/>
  <c r="AJ197" i="16"/>
  <c r="AJ198" i="16"/>
  <c r="AJ199" i="16"/>
  <c r="AJ200" i="16"/>
  <c r="AJ201" i="16"/>
  <c r="AJ202" i="16"/>
  <c r="AJ203" i="16"/>
  <c r="AJ204" i="16"/>
  <c r="AJ205" i="16"/>
  <c r="AJ206" i="16"/>
  <c r="AJ207" i="16"/>
  <c r="AJ208" i="16"/>
  <c r="AJ209" i="16"/>
  <c r="AJ210" i="16"/>
  <c r="AJ211" i="16"/>
  <c r="AJ212" i="16"/>
  <c r="AJ213" i="16"/>
  <c r="AJ214" i="16"/>
  <c r="AJ215" i="16"/>
  <c r="AJ216" i="16"/>
  <c r="AJ217" i="16"/>
  <c r="AJ218" i="16"/>
  <c r="AJ219" i="16"/>
  <c r="AJ220" i="16"/>
  <c r="AJ221" i="16"/>
  <c r="AJ222" i="16"/>
  <c r="AJ4" i="16"/>
  <c r="AI4" i="16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B4" i="15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F4" i="19"/>
  <c r="AE5" i="19"/>
  <c r="AE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AE52" i="19"/>
  <c r="AE53" i="19"/>
  <c r="AE54" i="19"/>
  <c r="AE55" i="19"/>
  <c r="AE56" i="19"/>
  <c r="AE57" i="19"/>
  <c r="AE58" i="19"/>
  <c r="AE59" i="19"/>
  <c r="AE60" i="19"/>
  <c r="AE61" i="19"/>
  <c r="AE62" i="19"/>
  <c r="AE63" i="19"/>
  <c r="AE64" i="19"/>
  <c r="AE65" i="19"/>
  <c r="AE66" i="19"/>
  <c r="AE67" i="19"/>
  <c r="AE68" i="19"/>
  <c r="AE69" i="19"/>
  <c r="AE70" i="19"/>
  <c r="AE71" i="19"/>
  <c r="AE4" i="19"/>
  <c r="O179" i="61" l="1"/>
  <c r="AI5" i="16" l="1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30" i="16"/>
  <c r="AI31" i="16"/>
  <c r="AI32" i="16"/>
  <c r="AI33" i="16"/>
  <c r="AI34" i="16"/>
  <c r="AI35" i="16"/>
  <c r="AI36" i="16"/>
  <c r="AI37" i="16"/>
  <c r="AI38" i="16"/>
  <c r="AI39" i="16"/>
  <c r="AI40" i="16"/>
  <c r="AI41" i="16"/>
  <c r="AI42" i="16"/>
  <c r="AI43" i="16"/>
  <c r="AI44" i="16"/>
  <c r="AI45" i="16"/>
  <c r="AI46" i="16"/>
  <c r="AI47" i="16"/>
  <c r="AI48" i="16"/>
  <c r="AI49" i="16"/>
  <c r="AI50" i="16"/>
  <c r="AI51" i="16"/>
  <c r="AI52" i="16"/>
  <c r="AI53" i="16"/>
  <c r="AI54" i="16"/>
  <c r="AI55" i="16"/>
  <c r="AI56" i="16"/>
  <c r="AI57" i="16"/>
  <c r="AI58" i="16"/>
  <c r="AI59" i="16"/>
  <c r="AI60" i="16"/>
  <c r="AI61" i="16"/>
  <c r="AI62" i="16"/>
  <c r="AI63" i="16"/>
  <c r="AI64" i="16"/>
  <c r="AI65" i="16"/>
  <c r="AI66" i="16"/>
  <c r="AI67" i="16"/>
  <c r="AI68" i="16"/>
  <c r="AI69" i="16"/>
  <c r="AI70" i="16"/>
  <c r="AI71" i="16"/>
  <c r="AI72" i="16"/>
  <c r="AI73" i="16"/>
  <c r="AI74" i="16"/>
  <c r="AI75" i="16"/>
  <c r="AI76" i="16"/>
  <c r="AI77" i="16"/>
  <c r="AI78" i="16"/>
  <c r="AI79" i="16"/>
  <c r="AI80" i="16"/>
  <c r="AI81" i="16"/>
  <c r="AI82" i="16"/>
  <c r="AI83" i="16"/>
  <c r="AI84" i="16"/>
  <c r="AI85" i="16"/>
  <c r="AI86" i="16"/>
  <c r="AI87" i="16"/>
  <c r="AI88" i="16"/>
  <c r="AI89" i="16"/>
  <c r="AI90" i="16"/>
  <c r="AI91" i="16"/>
  <c r="AI92" i="16"/>
  <c r="AI93" i="16"/>
  <c r="AI94" i="16"/>
  <c r="AI95" i="16"/>
  <c r="AI96" i="16"/>
  <c r="AI97" i="16"/>
  <c r="AI98" i="16"/>
  <c r="AI99" i="16"/>
  <c r="AI100" i="16"/>
  <c r="AI101" i="16"/>
  <c r="AI102" i="16"/>
  <c r="AI103" i="16"/>
  <c r="AI104" i="16"/>
  <c r="AI105" i="16"/>
  <c r="AI106" i="16"/>
  <c r="AI107" i="16"/>
  <c r="AI108" i="16"/>
  <c r="AI109" i="16"/>
  <c r="AI110" i="16"/>
  <c r="AI111" i="16"/>
  <c r="AI112" i="16"/>
  <c r="AI113" i="16"/>
  <c r="AI114" i="16"/>
  <c r="AI115" i="16"/>
  <c r="AI116" i="16"/>
  <c r="AI117" i="16"/>
  <c r="AI118" i="16"/>
  <c r="AI119" i="16"/>
  <c r="AI120" i="16"/>
  <c r="AI121" i="16"/>
  <c r="AI122" i="16"/>
  <c r="AI123" i="16"/>
  <c r="AI124" i="16"/>
  <c r="AI125" i="16"/>
  <c r="AI126" i="16"/>
  <c r="AI127" i="16"/>
  <c r="AI128" i="16"/>
  <c r="AI129" i="16"/>
  <c r="AI130" i="16"/>
  <c r="AI131" i="16"/>
  <c r="AI132" i="16"/>
  <c r="AI133" i="16"/>
  <c r="AI134" i="16"/>
  <c r="AI135" i="16"/>
  <c r="AI136" i="16"/>
  <c r="AI137" i="16"/>
  <c r="AI138" i="16"/>
  <c r="AI139" i="16"/>
  <c r="AI140" i="16"/>
  <c r="AI141" i="16"/>
  <c r="AI142" i="16"/>
  <c r="AI143" i="16"/>
  <c r="AI144" i="16"/>
  <c r="AI145" i="16"/>
  <c r="AI146" i="16"/>
  <c r="AI147" i="16"/>
  <c r="AI148" i="16"/>
  <c r="AI149" i="16"/>
  <c r="AI150" i="16"/>
  <c r="AI151" i="16"/>
  <c r="AI152" i="16"/>
  <c r="AI153" i="16"/>
  <c r="AI154" i="16"/>
  <c r="AI155" i="16"/>
  <c r="AI156" i="16"/>
  <c r="AI157" i="16"/>
  <c r="AI158" i="16"/>
  <c r="AI159" i="16"/>
  <c r="AI160" i="16"/>
  <c r="AI161" i="16"/>
  <c r="AI162" i="16"/>
  <c r="AI163" i="16"/>
  <c r="AI164" i="16"/>
  <c r="AI165" i="16"/>
  <c r="AI166" i="16"/>
  <c r="AI167" i="16"/>
  <c r="AI168" i="16"/>
  <c r="AI169" i="16"/>
  <c r="AI170" i="16"/>
  <c r="AI171" i="16"/>
  <c r="AI172" i="16"/>
  <c r="AI173" i="16"/>
  <c r="AI174" i="16"/>
  <c r="AI175" i="16"/>
  <c r="AI176" i="16"/>
  <c r="AI177" i="16"/>
  <c r="AI178" i="16"/>
  <c r="AI179" i="16"/>
  <c r="AI180" i="16"/>
  <c r="AI181" i="16"/>
  <c r="AI182" i="16"/>
  <c r="AI183" i="16"/>
  <c r="AI184" i="16"/>
  <c r="AI185" i="16"/>
  <c r="AI186" i="16"/>
  <c r="AI187" i="16"/>
  <c r="AI188" i="16"/>
  <c r="AI189" i="16"/>
  <c r="AI190" i="16"/>
  <c r="AI191" i="16"/>
  <c r="AI192" i="16"/>
  <c r="AI193" i="16"/>
  <c r="AI194" i="16"/>
  <c r="AI195" i="16"/>
  <c r="AI196" i="16"/>
  <c r="AI197" i="16"/>
  <c r="AI198" i="16"/>
  <c r="AI199" i="16"/>
  <c r="AI200" i="16"/>
  <c r="AI201" i="16"/>
  <c r="AI202" i="16"/>
  <c r="AI203" i="16"/>
  <c r="AI204" i="16"/>
  <c r="AI205" i="16"/>
  <c r="AI206" i="16"/>
  <c r="AI207" i="16"/>
  <c r="AI208" i="16"/>
  <c r="AI209" i="16"/>
  <c r="AI210" i="16"/>
  <c r="AI211" i="16"/>
  <c r="AI212" i="16"/>
  <c r="AI213" i="16"/>
  <c r="AI214" i="16"/>
  <c r="AI215" i="16"/>
  <c r="AI216" i="16"/>
  <c r="AI217" i="16"/>
  <c r="AI218" i="16"/>
  <c r="AI219" i="16"/>
  <c r="AI220" i="16"/>
  <c r="AI221" i="16"/>
  <c r="AI222" i="16"/>
  <c r="AI3" i="19" l="1"/>
  <c r="AF3" i="19"/>
  <c r="AH3" i="19"/>
  <c r="J62" i="61"/>
  <c r="AF7" i="32"/>
  <c r="AF11" i="32"/>
  <c r="AF15" i="32"/>
  <c r="AF19" i="32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F10" i="32" l="1"/>
  <c r="AF9" i="32"/>
  <c r="AF16" i="32"/>
  <c r="AF8" i="32"/>
  <c r="AF18" i="32"/>
  <c r="AF17" i="32"/>
  <c r="AF22" i="32"/>
  <c r="AF6" i="32"/>
  <c r="AF21" i="32"/>
  <c r="AF13" i="32"/>
  <c r="AF20" i="32"/>
  <c r="AF12" i="32"/>
  <c r="AF14" i="32"/>
  <c r="AF5" i="32"/>
  <c r="AJ59" i="19"/>
  <c r="AG59" i="19"/>
  <c r="K65" i="61" s="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G10" i="34" l="1"/>
  <c r="AG18" i="34"/>
  <c r="AG26" i="34"/>
  <c r="AG34" i="34"/>
  <c r="AG42" i="34"/>
  <c r="AG50" i="34"/>
  <c r="AG58" i="34"/>
  <c r="AG66" i="34"/>
  <c r="AG74" i="34"/>
  <c r="AG82" i="34"/>
  <c r="AG4" i="34"/>
  <c r="AD5" i="15"/>
  <c r="AD7" i="15"/>
  <c r="AD9" i="15"/>
  <c r="AD10" i="15"/>
  <c r="AD11" i="15"/>
  <c r="AD12" i="15"/>
  <c r="AD13" i="15"/>
  <c r="AD15" i="15"/>
  <c r="AD17" i="15"/>
  <c r="AD18" i="15"/>
  <c r="AD19" i="15"/>
  <c r="AD20" i="15"/>
  <c r="AD21" i="15"/>
  <c r="AD23" i="15"/>
  <c r="AD25" i="15"/>
  <c r="AD26" i="15"/>
  <c r="AD27" i="15"/>
  <c r="AD28" i="15"/>
  <c r="AD29" i="15"/>
  <c r="AD31" i="15"/>
  <c r="AD33" i="15"/>
  <c r="AD34" i="15"/>
  <c r="AD35" i="15"/>
  <c r="AD36" i="15"/>
  <c r="AD37" i="15"/>
  <c r="AD39" i="15"/>
  <c r="AD41" i="15"/>
  <c r="AD42" i="15"/>
  <c r="AD43" i="15"/>
  <c r="AD44" i="15"/>
  <c r="AD45" i="15"/>
  <c r="AD47" i="15"/>
  <c r="AD49" i="15"/>
  <c r="AD50" i="15"/>
  <c r="AD51" i="15"/>
  <c r="AD52" i="15"/>
  <c r="AD53" i="15"/>
  <c r="AD55" i="15"/>
  <c r="AD57" i="15"/>
  <c r="AD58" i="15"/>
  <c r="AD59" i="15"/>
  <c r="AD60" i="15"/>
  <c r="AD61" i="15"/>
  <c r="AD63" i="15"/>
  <c r="AD65" i="15"/>
  <c r="AD66" i="15"/>
  <c r="AD67" i="15"/>
  <c r="AD68" i="15"/>
  <c r="AD69" i="15"/>
  <c r="AD71" i="15"/>
  <c r="AD73" i="15"/>
  <c r="AD74" i="15"/>
  <c r="AD75" i="15"/>
  <c r="AD76" i="15"/>
  <c r="AD77" i="15"/>
  <c r="AD79" i="15"/>
  <c r="AD81" i="15"/>
  <c r="AD82" i="15"/>
  <c r="AD83" i="15"/>
  <c r="AD84" i="15"/>
  <c r="AD85" i="15"/>
  <c r="AG79" i="34" l="1"/>
  <c r="AG71" i="34"/>
  <c r="AG63" i="34"/>
  <c r="AG55" i="34"/>
  <c r="AG47" i="34"/>
  <c r="AG39" i="34"/>
  <c r="AG31" i="34"/>
  <c r="AG23" i="34"/>
  <c r="AG15" i="34"/>
  <c r="AG7" i="34"/>
  <c r="AG84" i="34"/>
  <c r="AG76" i="34"/>
  <c r="AG68" i="34"/>
  <c r="AG60" i="34"/>
  <c r="AG52" i="34"/>
  <c r="AG44" i="34"/>
  <c r="AG36" i="34"/>
  <c r="AG28" i="34"/>
  <c r="AG20" i="34"/>
  <c r="AG12" i="34"/>
  <c r="AG83" i="34"/>
  <c r="AG75" i="34"/>
  <c r="AG67" i="34"/>
  <c r="AG59" i="34"/>
  <c r="AG51" i="34"/>
  <c r="AG43" i="34"/>
  <c r="AG35" i="34"/>
  <c r="AG27" i="34"/>
  <c r="AG19" i="34"/>
  <c r="AG11" i="34"/>
  <c r="AG86" i="34"/>
  <c r="AG70" i="34"/>
  <c r="AG54" i="34"/>
  <c r="AG38" i="34"/>
  <c r="AG22" i="34"/>
  <c r="AG14" i="34"/>
  <c r="AG85" i="34"/>
  <c r="AG77" i="34"/>
  <c r="AG69" i="34"/>
  <c r="AG61" i="34"/>
  <c r="AG53" i="34"/>
  <c r="AG45" i="34"/>
  <c r="AG37" i="34"/>
  <c r="AG29" i="34"/>
  <c r="AG21" i="34"/>
  <c r="AG13" i="34"/>
  <c r="AG5" i="34"/>
  <c r="AG78" i="34"/>
  <c r="AG62" i="34"/>
  <c r="AG46" i="34"/>
  <c r="AG30" i="34"/>
  <c r="AG6" i="34"/>
  <c r="AG81" i="34"/>
  <c r="AG73" i="34"/>
  <c r="AG65" i="34"/>
  <c r="AG57" i="34"/>
  <c r="AG49" i="34"/>
  <c r="AG41" i="34"/>
  <c r="AG33" i="34"/>
  <c r="AG25" i="34"/>
  <c r="AG17" i="34"/>
  <c r="AG9" i="34"/>
  <c r="AG80" i="34"/>
  <c r="AG72" i="34"/>
  <c r="AG64" i="34"/>
  <c r="AG56" i="34"/>
  <c r="AG48" i="34"/>
  <c r="AG40" i="34"/>
  <c r="AG32" i="34"/>
  <c r="AG24" i="34"/>
  <c r="AG16" i="34"/>
  <c r="AG8" i="34"/>
  <c r="AD80" i="15"/>
  <c r="AD72" i="15"/>
  <c r="AD64" i="15"/>
  <c r="AD56" i="15"/>
  <c r="AD48" i="15"/>
  <c r="AD40" i="15"/>
  <c r="AD32" i="15"/>
  <c r="AD24" i="15"/>
  <c r="AD16" i="15"/>
  <c r="AD8" i="15"/>
  <c r="AD86" i="15"/>
  <c r="AD78" i="15"/>
  <c r="AD70" i="15"/>
  <c r="AD62" i="15"/>
  <c r="AD54" i="15"/>
  <c r="AD46" i="15"/>
  <c r="AD38" i="15"/>
  <c r="AD30" i="15"/>
  <c r="AD22" i="15"/>
  <c r="AD14" i="15"/>
  <c r="AD6" i="15"/>
  <c r="AE3" i="32"/>
  <c r="J852" i="61"/>
  <c r="AD4" i="15" l="1"/>
  <c r="AD3" i="15" s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G5" i="19"/>
  <c r="AE3" i="19"/>
  <c r="J851" i="61" l="1"/>
  <c r="AB3" i="15" l="1"/>
  <c r="AK3" i="30"/>
  <c r="O433" i="61"/>
  <c r="H419" i="61"/>
  <c r="H416" i="61"/>
  <c r="H236" i="61"/>
  <c r="H426" i="61"/>
  <c r="J243" i="61"/>
  <c r="P236" i="61"/>
  <c r="P419" i="61"/>
  <c r="J418" i="61"/>
  <c r="J419" i="61" s="1"/>
  <c r="AJ6" i="30" l="1"/>
  <c r="AJ8" i="30"/>
  <c r="AJ9" i="30"/>
  <c r="AJ12" i="30"/>
  <c r="AJ14" i="30"/>
  <c r="AJ16" i="30"/>
  <c r="AJ20" i="30"/>
  <c r="AJ22" i="30"/>
  <c r="AJ24" i="30"/>
  <c r="AJ25" i="30"/>
  <c r="AJ28" i="30"/>
  <c r="AJ30" i="30"/>
  <c r="AJ32" i="30"/>
  <c r="AJ36" i="30"/>
  <c r="AJ38" i="30"/>
  <c r="AJ40" i="30"/>
  <c r="AJ41" i="30"/>
  <c r="AJ44" i="30"/>
  <c r="AJ46" i="30"/>
  <c r="AJ48" i="30"/>
  <c r="AJ52" i="30"/>
  <c r="AJ54" i="30"/>
  <c r="AJ56" i="30"/>
  <c r="AJ57" i="30"/>
  <c r="AJ60" i="30"/>
  <c r="AJ62" i="30"/>
  <c r="AJ64" i="30"/>
  <c r="AJ68" i="30"/>
  <c r="AJ70" i="30"/>
  <c r="AJ72" i="30"/>
  <c r="AJ73" i="30"/>
  <c r="AJ76" i="30"/>
  <c r="AJ78" i="30"/>
  <c r="AJ80" i="30"/>
  <c r="AJ84" i="30"/>
  <c r="AJ86" i="30"/>
  <c r="AJ88" i="30"/>
  <c r="AJ89" i="30"/>
  <c r="AJ92" i="30"/>
  <c r="AJ94" i="30"/>
  <c r="AJ96" i="30"/>
  <c r="AJ100" i="30"/>
  <c r="AJ102" i="30"/>
  <c r="AJ104" i="30"/>
  <c r="AJ105" i="30"/>
  <c r="AJ108" i="30"/>
  <c r="AJ110" i="30"/>
  <c r="AJ112" i="30"/>
  <c r="AJ116" i="30"/>
  <c r="AJ118" i="30"/>
  <c r="AJ120" i="30"/>
  <c r="AJ121" i="30"/>
  <c r="AJ124" i="30"/>
  <c r="AJ126" i="30"/>
  <c r="AJ128" i="30"/>
  <c r="AJ132" i="30"/>
  <c r="AJ134" i="30"/>
  <c r="AJ136" i="30"/>
  <c r="AJ137" i="30"/>
  <c r="AJ140" i="30"/>
  <c r="AJ142" i="30"/>
  <c r="AJ144" i="30"/>
  <c r="AJ148" i="30"/>
  <c r="AJ150" i="30"/>
  <c r="AJ152" i="30"/>
  <c r="AJ153" i="30"/>
  <c r="AM5" i="39"/>
  <c r="AM16" i="39"/>
  <c r="AM19" i="39"/>
  <c r="AM20" i="39"/>
  <c r="AM21" i="39"/>
  <c r="AM32" i="39"/>
  <c r="AM35" i="39"/>
  <c r="AM36" i="39"/>
  <c r="AM37" i="39"/>
  <c r="AM48" i="39"/>
  <c r="AM51" i="39"/>
  <c r="AM52" i="39"/>
  <c r="AM53" i="39"/>
  <c r="AM64" i="39"/>
  <c r="AM67" i="39"/>
  <c r="AM68" i="39"/>
  <c r="AM69" i="39"/>
  <c r="AM80" i="39"/>
  <c r="AM83" i="39"/>
  <c r="AM84" i="39"/>
  <c r="AM85" i="39"/>
  <c r="AM96" i="39"/>
  <c r="AM99" i="39"/>
  <c r="AM100" i="39"/>
  <c r="AM101" i="39"/>
  <c r="AM112" i="39"/>
  <c r="AM115" i="39"/>
  <c r="AM116" i="39"/>
  <c r="AM117" i="39"/>
  <c r="AM128" i="39"/>
  <c r="AM4" i="39"/>
  <c r="AM7" i="39"/>
  <c r="AM8" i="39"/>
  <c r="AM10" i="39"/>
  <c r="AM11" i="39"/>
  <c r="AM12" i="39"/>
  <c r="AM13" i="39"/>
  <c r="AM15" i="39"/>
  <c r="AM18" i="39"/>
  <c r="AM23" i="39"/>
  <c r="AM24" i="39"/>
  <c r="AM26" i="39"/>
  <c r="AM27" i="39"/>
  <c r="AM28" i="39"/>
  <c r="AM29" i="39"/>
  <c r="AM31" i="39"/>
  <c r="AM34" i="39"/>
  <c r="AM39" i="39"/>
  <c r="AM40" i="39"/>
  <c r="AM42" i="39"/>
  <c r="AM43" i="39"/>
  <c r="AM44" i="39"/>
  <c r="AM45" i="39"/>
  <c r="AM47" i="39"/>
  <c r="AM50" i="39"/>
  <c r="AM55" i="39"/>
  <c r="AM56" i="39"/>
  <c r="AM58" i="39"/>
  <c r="AM59" i="39"/>
  <c r="AM60" i="39"/>
  <c r="AM61" i="39"/>
  <c r="AM63" i="39"/>
  <c r="AM66" i="39"/>
  <c r="AM71" i="39"/>
  <c r="AM72" i="39"/>
  <c r="AM74" i="39"/>
  <c r="AM75" i="39"/>
  <c r="AM76" i="39"/>
  <c r="AM77" i="39"/>
  <c r="AM79" i="39"/>
  <c r="AM82" i="39"/>
  <c r="AM87" i="39"/>
  <c r="AM88" i="39"/>
  <c r="AM90" i="39"/>
  <c r="AM91" i="39"/>
  <c r="AM92" i="39"/>
  <c r="AM93" i="39"/>
  <c r="AM95" i="39"/>
  <c r="AM98" i="39"/>
  <c r="AM103" i="39"/>
  <c r="AM104" i="39"/>
  <c r="AM106" i="39"/>
  <c r="AM107" i="39"/>
  <c r="AM108" i="39"/>
  <c r="AM109" i="39"/>
  <c r="AM111" i="39"/>
  <c r="AM114" i="39"/>
  <c r="AM119" i="39"/>
  <c r="AM120" i="39"/>
  <c r="AM122" i="39"/>
  <c r="AM123" i="39"/>
  <c r="AM124" i="39"/>
  <c r="AM125" i="39"/>
  <c r="AM127" i="39"/>
  <c r="AM130" i="39"/>
  <c r="M418" i="61"/>
  <c r="M419" i="61" s="1"/>
  <c r="L418" i="61"/>
  <c r="AK11" i="16"/>
  <c r="AK19" i="16"/>
  <c r="AK27" i="16"/>
  <c r="AK35" i="16"/>
  <c r="AK43" i="16"/>
  <c r="AK51" i="16"/>
  <c r="AK59" i="16"/>
  <c r="AK67" i="16"/>
  <c r="AK75" i="16"/>
  <c r="AK83" i="16"/>
  <c r="AK87" i="16"/>
  <c r="AK91" i="16"/>
  <c r="AK99" i="16"/>
  <c r="AK107" i="16"/>
  <c r="AK115" i="16"/>
  <c r="AK123" i="16"/>
  <c r="AK131" i="16"/>
  <c r="AK139" i="16"/>
  <c r="AK147" i="16"/>
  <c r="AK155" i="16"/>
  <c r="AK163" i="16"/>
  <c r="AK171" i="16"/>
  <c r="AK179" i="16"/>
  <c r="AK187" i="16"/>
  <c r="AK195" i="16"/>
  <c r="AK203" i="16"/>
  <c r="AK211" i="16"/>
  <c r="AK219" i="16"/>
  <c r="AM110" i="39" l="1"/>
  <c r="AM78" i="39"/>
  <c r="AM54" i="39"/>
  <c r="AM30" i="39"/>
  <c r="AM126" i="39"/>
  <c r="AM94" i="39"/>
  <c r="AM70" i="39"/>
  <c r="AM46" i="39"/>
  <c r="AM22" i="39"/>
  <c r="AM129" i="39"/>
  <c r="AM121" i="39"/>
  <c r="AM113" i="39"/>
  <c r="AM105" i="39"/>
  <c r="AM97" i="39"/>
  <c r="AM89" i="39"/>
  <c r="AM81" i="39"/>
  <c r="AM73" i="39"/>
  <c r="AM65" i="39"/>
  <c r="AM57" i="39"/>
  <c r="AM49" i="39"/>
  <c r="AM41" i="39"/>
  <c r="AM33" i="39"/>
  <c r="AM25" i="39"/>
  <c r="AM17" i="39"/>
  <c r="AM9" i="39"/>
  <c r="AM118" i="39"/>
  <c r="AM102" i="39"/>
  <c r="AM86" i="39"/>
  <c r="AM62" i="39"/>
  <c r="AM38" i="39"/>
  <c r="AM14" i="39"/>
  <c r="AK103" i="16"/>
  <c r="AK218" i="16"/>
  <c r="AK210" i="16"/>
  <c r="AK194" i="16"/>
  <c r="AK178" i="16"/>
  <c r="AK154" i="16"/>
  <c r="AK138" i="16"/>
  <c r="AK122" i="16"/>
  <c r="AK106" i="16"/>
  <c r="AK90" i="16"/>
  <c r="AK74" i="16"/>
  <c r="AK58" i="16"/>
  <c r="AK42" i="16"/>
  <c r="AK26" i="16"/>
  <c r="AK10" i="16"/>
  <c r="AK202" i="16"/>
  <c r="AK186" i="16"/>
  <c r="AK170" i="16"/>
  <c r="AK162" i="16"/>
  <c r="AK146" i="16"/>
  <c r="AK130" i="16"/>
  <c r="AK114" i="16"/>
  <c r="AK98" i="16"/>
  <c r="AK82" i="16"/>
  <c r="AK66" i="16"/>
  <c r="K418" i="61" s="1"/>
  <c r="K419" i="61" s="1"/>
  <c r="AK50" i="16"/>
  <c r="AK34" i="16"/>
  <c r="AK18" i="16"/>
  <c r="AK167" i="16"/>
  <c r="AK151" i="16"/>
  <c r="AK23" i="16"/>
  <c r="AJ145" i="30"/>
  <c r="AJ129" i="30"/>
  <c r="AJ113" i="30"/>
  <c r="AJ97" i="30"/>
  <c r="AJ81" i="30"/>
  <c r="AJ65" i="30"/>
  <c r="AJ49" i="30"/>
  <c r="AJ33" i="30"/>
  <c r="AJ17" i="30"/>
  <c r="AJ149" i="30"/>
  <c r="AJ141" i="30"/>
  <c r="AJ133" i="30"/>
  <c r="AJ125" i="30"/>
  <c r="AJ117" i="30"/>
  <c r="AJ109" i="30"/>
  <c r="AJ101" i="30"/>
  <c r="AJ93" i="30"/>
  <c r="AJ85" i="30"/>
  <c r="AJ77" i="30"/>
  <c r="AJ69" i="30"/>
  <c r="AJ61" i="30"/>
  <c r="AJ53" i="30"/>
  <c r="AJ45" i="30"/>
  <c r="AJ37" i="30"/>
  <c r="AJ29" i="30"/>
  <c r="AJ21" i="30"/>
  <c r="AJ13" i="30"/>
  <c r="AJ5" i="30"/>
  <c r="AJ139" i="30"/>
  <c r="AJ115" i="30"/>
  <c r="AJ83" i="30"/>
  <c r="AJ59" i="30"/>
  <c r="AJ35" i="30"/>
  <c r="AJ11" i="30"/>
  <c r="AJ154" i="30"/>
  <c r="AJ146" i="30"/>
  <c r="AJ138" i="30"/>
  <c r="AJ130" i="30"/>
  <c r="AJ122" i="30"/>
  <c r="AJ114" i="30"/>
  <c r="AJ106" i="30"/>
  <c r="AJ98" i="30"/>
  <c r="AJ90" i="30"/>
  <c r="AJ82" i="30"/>
  <c r="AJ74" i="30"/>
  <c r="AJ66" i="30"/>
  <c r="AJ58" i="30"/>
  <c r="AJ50" i="30"/>
  <c r="AJ42" i="30"/>
  <c r="AJ34" i="30"/>
  <c r="AJ26" i="30"/>
  <c r="AJ18" i="30"/>
  <c r="AJ10" i="30"/>
  <c r="AJ147" i="30"/>
  <c r="AJ131" i="30"/>
  <c r="AJ107" i="30"/>
  <c r="AJ91" i="30"/>
  <c r="AJ67" i="30"/>
  <c r="AJ43" i="30"/>
  <c r="AJ27" i="30"/>
  <c r="AJ151" i="30"/>
  <c r="AJ143" i="30"/>
  <c r="AJ135" i="30"/>
  <c r="AJ127" i="30"/>
  <c r="AJ119" i="30"/>
  <c r="AJ111" i="30"/>
  <c r="AJ103" i="30"/>
  <c r="AJ95" i="30"/>
  <c r="AJ87" i="30"/>
  <c r="AJ79" i="30"/>
  <c r="AJ71" i="30"/>
  <c r="AJ63" i="30"/>
  <c r="AJ55" i="30"/>
  <c r="AJ47" i="30"/>
  <c r="AJ39" i="30"/>
  <c r="AJ31" i="30"/>
  <c r="AJ23" i="30"/>
  <c r="AJ15" i="30"/>
  <c r="AJ7" i="30"/>
  <c r="AJ4" i="30"/>
  <c r="AJ123" i="30"/>
  <c r="AJ99" i="30"/>
  <c r="AJ75" i="30"/>
  <c r="AJ51" i="30"/>
  <c r="AJ19" i="30"/>
  <c r="AK214" i="16"/>
  <c r="AK134" i="16"/>
  <c r="AK70" i="16"/>
  <c r="AK198" i="16"/>
  <c r="AK118" i="16"/>
  <c r="AK182" i="16"/>
  <c r="AK54" i="16"/>
  <c r="AK6" i="16"/>
  <c r="AK215" i="16"/>
  <c r="AK39" i="16"/>
  <c r="AK166" i="16"/>
  <c r="AK150" i="16"/>
  <c r="AK102" i="16"/>
  <c r="AK86" i="16"/>
  <c r="AK38" i="16"/>
  <c r="AK22" i="16"/>
  <c r="AK209" i="16"/>
  <c r="AK185" i="16"/>
  <c r="AK169" i="16"/>
  <c r="AK153" i="16"/>
  <c r="AK137" i="16"/>
  <c r="AK129" i="16"/>
  <c r="AK121" i="16"/>
  <c r="AK113" i="16"/>
  <c r="AK97" i="16"/>
  <c r="AK89" i="16"/>
  <c r="AK73" i="16"/>
  <c r="AK57" i="16"/>
  <c r="AK41" i="16"/>
  <c r="AK25" i="16"/>
  <c r="AK9" i="16"/>
  <c r="AK216" i="16"/>
  <c r="AK208" i="16"/>
  <c r="AK200" i="16"/>
  <c r="AK192" i="16"/>
  <c r="AK184" i="16"/>
  <c r="AK176" i="16"/>
  <c r="AK168" i="16"/>
  <c r="AK160" i="16"/>
  <c r="AK152" i="16"/>
  <c r="AK144" i="16"/>
  <c r="AK136" i="16"/>
  <c r="AK128" i="16"/>
  <c r="AK120" i="16"/>
  <c r="AK112" i="16"/>
  <c r="AK104" i="16"/>
  <c r="AK96" i="16"/>
  <c r="AK88" i="16"/>
  <c r="AK80" i="16"/>
  <c r="AK72" i="16"/>
  <c r="AK64" i="16"/>
  <c r="AK56" i="16"/>
  <c r="AK48" i="16"/>
  <c r="AK40" i="16"/>
  <c r="AK32" i="16"/>
  <c r="AK24" i="16"/>
  <c r="AK16" i="16"/>
  <c r="AK8" i="16"/>
  <c r="AK217" i="16"/>
  <c r="AK201" i="16"/>
  <c r="AK193" i="16"/>
  <c r="AK177" i="16"/>
  <c r="AK161" i="16"/>
  <c r="AK145" i="16"/>
  <c r="AK105" i="16"/>
  <c r="AK81" i="16"/>
  <c r="AK65" i="16"/>
  <c r="AK49" i="16"/>
  <c r="AK33" i="16"/>
  <c r="AK17" i="16"/>
  <c r="AK199" i="16"/>
  <c r="AK183" i="16"/>
  <c r="AK135" i="16"/>
  <c r="AK119" i="16"/>
  <c r="AK71" i="16"/>
  <c r="AK55" i="16"/>
  <c r="AK7" i="16"/>
  <c r="AK3" i="39"/>
  <c r="AM6" i="39"/>
  <c r="R418" i="61"/>
  <c r="L419" i="61"/>
  <c r="Q418" i="61"/>
  <c r="AK222" i="16"/>
  <c r="AK206" i="16"/>
  <c r="AK158" i="16"/>
  <c r="AK142" i="16"/>
  <c r="AK126" i="16"/>
  <c r="AK110" i="16"/>
  <c r="AK62" i="16"/>
  <c r="AK46" i="16"/>
  <c r="AK30" i="16"/>
  <c r="AK14" i="16"/>
  <c r="AK221" i="16"/>
  <c r="AK213" i="16"/>
  <c r="AK205" i="16"/>
  <c r="AK197" i="16"/>
  <c r="AK189" i="16"/>
  <c r="AK181" i="16"/>
  <c r="AK173" i="16"/>
  <c r="AK165" i="16"/>
  <c r="AK157" i="16"/>
  <c r="AK149" i="16"/>
  <c r="AK141" i="16"/>
  <c r="AK133" i="16"/>
  <c r="AK125" i="16"/>
  <c r="AK117" i="16"/>
  <c r="AK109" i="16"/>
  <c r="AK101" i="16"/>
  <c r="AK93" i="16"/>
  <c r="AK85" i="16"/>
  <c r="AK77" i="16"/>
  <c r="AK69" i="16"/>
  <c r="AK61" i="16"/>
  <c r="AK53" i="16"/>
  <c r="AK45" i="16"/>
  <c r="AK37" i="16"/>
  <c r="AK29" i="16"/>
  <c r="AK21" i="16"/>
  <c r="AK13" i="16"/>
  <c r="AK5" i="16"/>
  <c r="AK190" i="16"/>
  <c r="AK174" i="16"/>
  <c r="AK94" i="16"/>
  <c r="AK78" i="16"/>
  <c r="AK220" i="16"/>
  <c r="AK212" i="16"/>
  <c r="AK204" i="16"/>
  <c r="AK196" i="16"/>
  <c r="AK188" i="16"/>
  <c r="AK180" i="16"/>
  <c r="AK172" i="16"/>
  <c r="AK164" i="16"/>
  <c r="AK156" i="16"/>
  <c r="AK148" i="16"/>
  <c r="AK140" i="16"/>
  <c r="AK132" i="16"/>
  <c r="AK124" i="16"/>
  <c r="AK116" i="16"/>
  <c r="AK108" i="16"/>
  <c r="AK100" i="16"/>
  <c r="AK92" i="16"/>
  <c r="AK84" i="16"/>
  <c r="AK76" i="16"/>
  <c r="AK68" i="16"/>
  <c r="AK60" i="16"/>
  <c r="AK52" i="16"/>
  <c r="AK44" i="16"/>
  <c r="AK36" i="16"/>
  <c r="AK28" i="16"/>
  <c r="AK20" i="16"/>
  <c r="AK12" i="16"/>
  <c r="AK207" i="16"/>
  <c r="AK191" i="16"/>
  <c r="AK175" i="16"/>
  <c r="AK159" i="16"/>
  <c r="AK143" i="16"/>
  <c r="AK127" i="16"/>
  <c r="AK111" i="16"/>
  <c r="AK95" i="16"/>
  <c r="AK79" i="16"/>
  <c r="AK63" i="16"/>
  <c r="AK47" i="16"/>
  <c r="AK31" i="16"/>
  <c r="AK15" i="16"/>
  <c r="AH3" i="30"/>
  <c r="AE3" i="34"/>
  <c r="AC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F4" i="32" l="1"/>
  <c r="AI3" i="16" l="1"/>
  <c r="AI3" i="34"/>
  <c r="AG23" i="19"/>
  <c r="AG30" i="19"/>
  <c r="AG31" i="19"/>
  <c r="AG38" i="19"/>
  <c r="AG39" i="19"/>
  <c r="AG46" i="19"/>
  <c r="AG47" i="19"/>
  <c r="AG54" i="19"/>
  <c r="AG55" i="19"/>
  <c r="K61" i="61" s="1"/>
  <c r="AG63" i="19"/>
  <c r="K71" i="61" s="1"/>
  <c r="AG64" i="19"/>
  <c r="K72" i="61" s="1"/>
  <c r="AG71" i="19"/>
  <c r="AG25" i="19"/>
  <c r="AG33" i="19"/>
  <c r="AG41" i="19"/>
  <c r="AG49" i="19"/>
  <c r="AG57" i="19"/>
  <c r="AG66" i="19"/>
  <c r="K76" i="61" s="1"/>
  <c r="AG45" i="19" l="1"/>
  <c r="AG37" i="19"/>
  <c r="AG29" i="19"/>
  <c r="AG48" i="19"/>
  <c r="AG69" i="19"/>
  <c r="K79" i="61" s="1"/>
  <c r="AG61" i="19"/>
  <c r="K69" i="61" s="1"/>
  <c r="AG52" i="19"/>
  <c r="AG44" i="19"/>
  <c r="AG36" i="19"/>
  <c r="AG28" i="19"/>
  <c r="AG65" i="19"/>
  <c r="K73" i="61" s="1"/>
  <c r="AG56" i="19"/>
  <c r="K62" i="61" s="1"/>
  <c r="AG40" i="19"/>
  <c r="AG32" i="19"/>
  <c r="AG24" i="19"/>
  <c r="AG68" i="19"/>
  <c r="K78" i="61" s="1"/>
  <c r="AG60" i="19"/>
  <c r="K68" i="61" s="1"/>
  <c r="AG51" i="19"/>
  <c r="AG43" i="19"/>
  <c r="AG35" i="19"/>
  <c r="AG27" i="19"/>
  <c r="AG70" i="19"/>
  <c r="K80" i="61" s="1"/>
  <c r="AG62" i="19"/>
  <c r="K70" i="61" s="1"/>
  <c r="AG53" i="19"/>
  <c r="AG67" i="19"/>
  <c r="K77" i="61" s="1"/>
  <c r="AG58" i="19"/>
  <c r="AG50" i="19"/>
  <c r="AG42" i="19"/>
  <c r="AG34" i="19"/>
  <c r="AG26" i="19"/>
  <c r="C16" i="83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AG9" i="19"/>
  <c r="AG10" i="19"/>
  <c r="AG17" i="19"/>
  <c r="K13" i="61" s="1"/>
  <c r="AG18" i="19"/>
  <c r="K14" i="61" s="1"/>
  <c r="K23" i="61"/>
  <c r="K24" i="61"/>
  <c r="K31" i="61"/>
  <c r="K32" i="61"/>
  <c r="K41" i="61"/>
  <c r="K42" i="61"/>
  <c r="K51" i="61"/>
  <c r="K63" i="61"/>
  <c r="K64" i="61"/>
  <c r="AG8" i="19"/>
  <c r="AG16" i="19"/>
  <c r="K12" i="61" s="1"/>
  <c r="K30" i="61"/>
  <c r="K40" i="61"/>
  <c r="K50" i="61"/>
  <c r="AG6" i="19"/>
  <c r="AG7" i="19"/>
  <c r="AG11" i="19"/>
  <c r="K7" i="61" s="1"/>
  <c r="AG12" i="19"/>
  <c r="K8" i="61" s="1"/>
  <c r="AG13" i="19"/>
  <c r="K9" i="61" s="1"/>
  <c r="AG14" i="19"/>
  <c r="K10" i="61" s="1"/>
  <c r="AG15" i="19"/>
  <c r="K11" i="61" s="1"/>
  <c r="AG19" i="19"/>
  <c r="K15" i="61" s="1"/>
  <c r="AG20" i="19"/>
  <c r="K16" i="61" s="1"/>
  <c r="AG21" i="19"/>
  <c r="K17" i="61" s="1"/>
  <c r="AG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J29" i="19" l="1"/>
  <c r="AJ5" i="19"/>
  <c r="AJ63" i="19"/>
  <c r="AJ54" i="19"/>
  <c r="AJ22" i="19"/>
  <c r="AJ6" i="19"/>
  <c r="AJ66" i="19"/>
  <c r="AJ57" i="19"/>
  <c r="AJ49" i="19"/>
  <c r="AJ41" i="19"/>
  <c r="AJ33" i="19"/>
  <c r="AJ25" i="19"/>
  <c r="AJ17" i="19"/>
  <c r="AJ9" i="19"/>
  <c r="AJ32" i="19"/>
  <c r="AJ24" i="19"/>
  <c r="AJ8" i="19"/>
  <c r="AJ69" i="19"/>
  <c r="AJ61" i="19"/>
  <c r="AJ36" i="19"/>
  <c r="AJ20" i="19"/>
  <c r="AJ12" i="19"/>
  <c r="AJ64" i="19"/>
  <c r="AJ47" i="19"/>
  <c r="AJ7" i="19"/>
  <c r="AJ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J56" i="19"/>
  <c r="AJ55" i="19"/>
  <c r="AJ48" i="19"/>
  <c r="AJ16" i="19"/>
  <c r="AJ23" i="19"/>
  <c r="AJ15" i="19"/>
  <c r="L31" i="61"/>
  <c r="L41" i="61"/>
  <c r="L30" i="61"/>
  <c r="AJ68" i="19"/>
  <c r="AJ60" i="19"/>
  <c r="AJ51" i="19"/>
  <c r="AJ43" i="19"/>
  <c r="AJ19" i="19"/>
  <c r="AJ11" i="19"/>
  <c r="AJ39" i="19"/>
  <c r="L27" i="61"/>
  <c r="AJ40" i="19"/>
  <c r="AJ67" i="19"/>
  <c r="AJ58" i="19"/>
  <c r="AJ50" i="19"/>
  <c r="AJ42" i="19"/>
  <c r="AJ34" i="19"/>
  <c r="AJ26" i="19"/>
  <c r="AJ18" i="19"/>
  <c r="AJ10" i="19"/>
  <c r="AJ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J71" i="19"/>
  <c r="AJ46" i="19"/>
  <c r="AJ38" i="19"/>
  <c r="AJ30" i="19"/>
  <c r="AJ14" i="19"/>
  <c r="L14" i="61"/>
  <c r="AJ70" i="19"/>
  <c r="AJ62" i="19"/>
  <c r="AJ53" i="19"/>
  <c r="AJ45" i="19"/>
  <c r="AJ37" i="19"/>
  <c r="AJ21" i="19"/>
  <c r="AJ13" i="19"/>
  <c r="L13" i="61"/>
  <c r="M18" i="61"/>
  <c r="L64" i="61"/>
  <c r="L8" i="61"/>
  <c r="L15" i="61"/>
  <c r="AJ52" i="19"/>
  <c r="AJ44" i="19"/>
  <c r="AJ28" i="19"/>
  <c r="L51" i="61"/>
  <c r="L63" i="61"/>
  <c r="AJ27" i="19"/>
  <c r="AJ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M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I7" i="32"/>
  <c r="AI8" i="32"/>
  <c r="AI9" i="32"/>
  <c r="AI10" i="32"/>
  <c r="AI15" i="32"/>
  <c r="AI16" i="32"/>
  <c r="AI17" i="32"/>
  <c r="AI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I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I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I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I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I160" i="32"/>
  <c r="L852" i="61"/>
  <c r="L853" i="61"/>
  <c r="L854" i="61"/>
  <c r="L858" i="61"/>
  <c r="L859" i="61"/>
  <c r="L860" i="61"/>
  <c r="L861" i="61"/>
  <c r="AI169" i="32"/>
  <c r="L865" i="61"/>
  <c r="L866" i="61"/>
  <c r="L867" i="61"/>
  <c r="L868" i="61"/>
  <c r="L869" i="61"/>
  <c r="AI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J5" i="34"/>
  <c r="AJ7" i="34"/>
  <c r="AJ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J29" i="34"/>
  <c r="L613" i="61"/>
  <c r="L614" i="61"/>
  <c r="L615" i="61"/>
  <c r="L616" i="61"/>
  <c r="L617" i="61"/>
  <c r="L618" i="61"/>
  <c r="L619" i="61"/>
  <c r="L620" i="61"/>
  <c r="L621" i="61"/>
  <c r="AJ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J54" i="34"/>
  <c r="L642" i="61"/>
  <c r="L643" i="61"/>
  <c r="L644" i="61"/>
  <c r="L645" i="61"/>
  <c r="L646" i="61"/>
  <c r="AJ60" i="34"/>
  <c r="L650" i="61"/>
  <c r="L651" i="61"/>
  <c r="L652" i="61"/>
  <c r="L653" i="61"/>
  <c r="L657" i="61"/>
  <c r="L658" i="61"/>
  <c r="AJ68" i="34"/>
  <c r="L662" i="61"/>
  <c r="L663" i="61"/>
  <c r="L664" i="61"/>
  <c r="L665" i="61"/>
  <c r="L666" i="61"/>
  <c r="L667" i="61"/>
  <c r="AJ75" i="34"/>
  <c r="L671" i="61"/>
  <c r="L672" i="61"/>
  <c r="L673" i="61"/>
  <c r="L674" i="61"/>
  <c r="L675" i="61"/>
  <c r="L679" i="61"/>
  <c r="L680" i="61"/>
  <c r="L682" i="61"/>
  <c r="AJ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P49" i="39"/>
  <c r="AP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P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P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N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M64" i="30"/>
  <c r="K1057" i="61"/>
  <c r="K973" i="61"/>
  <c r="K937" i="61"/>
  <c r="K901" i="61"/>
  <c r="K1047" i="61"/>
  <c r="K1019" i="61"/>
  <c r="K1001" i="61"/>
  <c r="K965" i="61"/>
  <c r="K927" i="61"/>
  <c r="AM146" i="30"/>
  <c r="AI178" i="32"/>
  <c r="K867" i="61"/>
  <c r="K817" i="61"/>
  <c r="AI182" i="32"/>
  <c r="AI78" i="32"/>
  <c r="AI46" i="32"/>
  <c r="AI22" i="32"/>
  <c r="AI14" i="32"/>
  <c r="AI6" i="32"/>
  <c r="AI146" i="32"/>
  <c r="AI186" i="32"/>
  <c r="AI106" i="32"/>
  <c r="AI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I58" i="32"/>
  <c r="AI170" i="32"/>
  <c r="AI82" i="32"/>
  <c r="AI154" i="32"/>
  <c r="AI74" i="32"/>
  <c r="K887" i="61"/>
  <c r="K827" i="61"/>
  <c r="K799" i="61"/>
  <c r="K779" i="61"/>
  <c r="K759" i="61"/>
  <c r="K739" i="61"/>
  <c r="K693" i="61"/>
  <c r="AI156" i="32"/>
  <c r="AI20" i="32"/>
  <c r="K886" i="61"/>
  <c r="K866" i="61"/>
  <c r="K842" i="61"/>
  <c r="K826" i="61"/>
  <c r="K806" i="61"/>
  <c r="K786" i="61"/>
  <c r="K758" i="61"/>
  <c r="K738" i="61"/>
  <c r="K718" i="61"/>
  <c r="K700" i="61"/>
  <c r="AI91" i="32"/>
  <c r="AI11" i="32"/>
  <c r="AI138" i="32"/>
  <c r="AI4" i="32"/>
  <c r="AI122" i="32"/>
  <c r="AI42" i="32"/>
  <c r="K877" i="61"/>
  <c r="K807" i="61"/>
  <c r="K787" i="61"/>
  <c r="K771" i="61"/>
  <c r="K749" i="61"/>
  <c r="K731" i="61"/>
  <c r="K709" i="61"/>
  <c r="K701" i="61"/>
  <c r="AI164" i="32"/>
  <c r="AI52" i="32"/>
  <c r="AI12" i="32"/>
  <c r="K876" i="61"/>
  <c r="K854" i="61"/>
  <c r="K834" i="61"/>
  <c r="K816" i="61"/>
  <c r="K778" i="61"/>
  <c r="K748" i="61"/>
  <c r="K730" i="61"/>
  <c r="K708" i="61"/>
  <c r="K692" i="61"/>
  <c r="AI115" i="32"/>
  <c r="AI19" i="32"/>
  <c r="AI50" i="32"/>
  <c r="AI114" i="32"/>
  <c r="AI26" i="32"/>
  <c r="AJ6" i="34"/>
  <c r="AJ12" i="34"/>
  <c r="AJ35" i="34"/>
  <c r="AJ10" i="34"/>
  <c r="AJ4" i="34"/>
  <c r="AJ81" i="34"/>
  <c r="AJ65" i="34"/>
  <c r="AJ9" i="34"/>
  <c r="K614" i="61"/>
  <c r="K604" i="61"/>
  <c r="K596" i="61"/>
  <c r="AJ67" i="34"/>
  <c r="AJ27" i="34"/>
  <c r="AJ83" i="34"/>
  <c r="K666" i="61"/>
  <c r="K644" i="61"/>
  <c r="K634" i="61"/>
  <c r="K626" i="61"/>
  <c r="K616" i="61"/>
  <c r="K606" i="61"/>
  <c r="K598" i="61"/>
  <c r="AJ8" i="34"/>
  <c r="AJ51" i="34"/>
  <c r="AJ19" i="34"/>
  <c r="AJ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J43" i="34"/>
  <c r="AP26" i="39"/>
  <c r="AP89" i="39"/>
  <c r="K543" i="61"/>
  <c r="K467" i="61"/>
  <c r="AP73" i="39"/>
  <c r="AP9" i="39"/>
  <c r="AP90" i="39"/>
  <c r="AP112" i="39"/>
  <c r="AP25" i="39"/>
  <c r="K554" i="61"/>
  <c r="K536" i="61"/>
  <c r="K486" i="61"/>
  <c r="K476" i="61"/>
  <c r="K458" i="61"/>
  <c r="AP130" i="39"/>
  <c r="AP66" i="39"/>
  <c r="AP129" i="39"/>
  <c r="AP121" i="39"/>
  <c r="AP57" i="39"/>
  <c r="AP114" i="39"/>
  <c r="AP50" i="39"/>
  <c r="AP72" i="39"/>
  <c r="AP8" i="39"/>
  <c r="K588" i="61"/>
  <c r="K568" i="61"/>
  <c r="K546" i="61"/>
  <c r="K528" i="61"/>
  <c r="K498" i="61"/>
  <c r="K460" i="61"/>
  <c r="K442" i="61"/>
  <c r="AP126" i="39"/>
  <c r="AP102" i="39"/>
  <c r="AP98" i="39"/>
  <c r="AP80" i="39"/>
  <c r="AP34" i="39"/>
  <c r="AP16" i="39"/>
  <c r="AP23" i="39"/>
  <c r="AP120" i="39"/>
  <c r="AP97" i="39"/>
  <c r="AP74" i="39"/>
  <c r="AP56" i="39"/>
  <c r="AP33" i="39"/>
  <c r="AP10" i="39"/>
  <c r="AP96" i="39"/>
  <c r="AP32" i="39"/>
  <c r="K556" i="61"/>
  <c r="K518" i="61"/>
  <c r="K488" i="61"/>
  <c r="K450" i="61"/>
  <c r="AP118" i="39"/>
  <c r="AP70" i="39"/>
  <c r="K587" i="61"/>
  <c r="K577" i="61"/>
  <c r="K555" i="61"/>
  <c r="K537" i="61"/>
  <c r="K517" i="61"/>
  <c r="K497" i="61"/>
  <c r="K477" i="61"/>
  <c r="K459" i="61"/>
  <c r="K441" i="61"/>
  <c r="AP85" i="39"/>
  <c r="AP106" i="39"/>
  <c r="AP88" i="39"/>
  <c r="AP24" i="39"/>
  <c r="AP76" i="39"/>
  <c r="AP52" i="39"/>
  <c r="AP28" i="39"/>
  <c r="AP128" i="39"/>
  <c r="AP105" i="39"/>
  <c r="AP82" i="39"/>
  <c r="AP64" i="39"/>
  <c r="AP41" i="39"/>
  <c r="AP18" i="39"/>
  <c r="K578" i="61"/>
  <c r="K538" i="61"/>
  <c r="K508" i="61"/>
  <c r="K470" i="61"/>
  <c r="AP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P107" i="39"/>
  <c r="AP122" i="39"/>
  <c r="AP104" i="39"/>
  <c r="AP81" i="39"/>
  <c r="AP58" i="39"/>
  <c r="AP40" i="39"/>
  <c r="AP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M29" i="30"/>
  <c r="AM128" i="30"/>
  <c r="AM82" i="30"/>
  <c r="K1052" i="61"/>
  <c r="K1034" i="61"/>
  <c r="K1016" i="61"/>
  <c r="K998" i="61"/>
  <c r="K980" i="61"/>
  <c r="K962" i="61"/>
  <c r="AM89" i="30"/>
  <c r="AM18" i="30"/>
  <c r="K1051" i="61"/>
  <c r="K1033" i="61"/>
  <c r="K1015" i="61"/>
  <c r="K997" i="61"/>
  <c r="K979" i="61"/>
  <c r="K951" i="61"/>
  <c r="K941" i="61"/>
  <c r="K933" i="61"/>
  <c r="K923" i="61"/>
  <c r="K905" i="61"/>
  <c r="AM145" i="30"/>
  <c r="AM122" i="30"/>
  <c r="AM104" i="30"/>
  <c r="AM81" i="30"/>
  <c r="AM58" i="30"/>
  <c r="AM40" i="30"/>
  <c r="AM17" i="30"/>
  <c r="K952" i="61"/>
  <c r="K942" i="61"/>
  <c r="K934" i="61"/>
  <c r="K924" i="61"/>
  <c r="K914" i="61"/>
  <c r="K906" i="61"/>
  <c r="K898" i="61"/>
  <c r="AM151" i="30"/>
  <c r="AM135" i="30"/>
  <c r="AM79" i="30"/>
  <c r="AM55" i="30"/>
  <c r="AM144" i="30"/>
  <c r="AM121" i="30"/>
  <c r="AM98" i="30"/>
  <c r="AM80" i="30"/>
  <c r="AM57" i="30"/>
  <c r="AM34" i="30"/>
  <c r="AM16" i="30"/>
  <c r="AM105" i="30"/>
  <c r="AM41" i="30"/>
  <c r="AM138" i="30"/>
  <c r="AM120" i="30"/>
  <c r="AM97" i="30"/>
  <c r="AM56" i="30"/>
  <c r="AM33" i="30"/>
  <c r="AM10" i="30"/>
  <c r="AM137" i="30"/>
  <c r="AM114" i="30"/>
  <c r="AM96" i="30"/>
  <c r="AM73" i="30"/>
  <c r="AM50" i="30"/>
  <c r="AM32" i="30"/>
  <c r="AM9" i="30"/>
  <c r="AM74" i="30"/>
  <c r="AM126" i="30"/>
  <c r="AM38" i="30"/>
  <c r="AM154" i="30"/>
  <c r="AM136" i="30"/>
  <c r="AM113" i="30"/>
  <c r="AM90" i="30"/>
  <c r="AM72" i="30"/>
  <c r="AM49" i="30"/>
  <c r="AM26" i="30"/>
  <c r="AM8" i="30"/>
  <c r="AM153" i="30"/>
  <c r="AM130" i="30"/>
  <c r="AM112" i="30"/>
  <c r="AM66" i="30"/>
  <c r="AM48" i="30"/>
  <c r="AM25" i="30"/>
  <c r="AM152" i="30"/>
  <c r="AM129" i="30"/>
  <c r="AM106" i="30"/>
  <c r="AM88" i="30"/>
  <c r="AM65" i="30"/>
  <c r="AM42" i="30"/>
  <c r="AM24" i="30"/>
  <c r="R1059" i="61"/>
  <c r="Q1059" i="61"/>
  <c r="AM143" i="30"/>
  <c r="AM127" i="30"/>
  <c r="AM119" i="30"/>
  <c r="AM111" i="30"/>
  <c r="AM103" i="30"/>
  <c r="AM95" i="30"/>
  <c r="AM87" i="30"/>
  <c r="AM71" i="30"/>
  <c r="AM63" i="30"/>
  <c r="AM47" i="30"/>
  <c r="AM39" i="30"/>
  <c r="AM31" i="30"/>
  <c r="AM23" i="30"/>
  <c r="AM15" i="30"/>
  <c r="AM7" i="30"/>
  <c r="AM150" i="30"/>
  <c r="AM142" i="30"/>
  <c r="AM134" i="30"/>
  <c r="AM118" i="30"/>
  <c r="AM110" i="30"/>
  <c r="AM102" i="30"/>
  <c r="AM94" i="30"/>
  <c r="AM86" i="30"/>
  <c r="AM78" i="30"/>
  <c r="AM70" i="30"/>
  <c r="AM62" i="30"/>
  <c r="AM54" i="30"/>
  <c r="AM46" i="30"/>
  <c r="AM30" i="30"/>
  <c r="AM22" i="30"/>
  <c r="AM14" i="30"/>
  <c r="AM6" i="30"/>
  <c r="AM149" i="30"/>
  <c r="AM133" i="30"/>
  <c r="AM117" i="30"/>
  <c r="AM101" i="30"/>
  <c r="AM85" i="30"/>
  <c r="AM69" i="30"/>
  <c r="AM37" i="30"/>
  <c r="AM148" i="30"/>
  <c r="AM140" i="30"/>
  <c r="AM132" i="30"/>
  <c r="AM124" i="30"/>
  <c r="AM116" i="30"/>
  <c r="AM100" i="30"/>
  <c r="AM92" i="30"/>
  <c r="AM84" i="30"/>
  <c r="AM76" i="30"/>
  <c r="AM68" i="30"/>
  <c r="AM60" i="30"/>
  <c r="AM52" i="30"/>
  <c r="AM44" i="30"/>
  <c r="AM36" i="30"/>
  <c r="AM28" i="30"/>
  <c r="AM20" i="30"/>
  <c r="AM12" i="30"/>
  <c r="AM141" i="30"/>
  <c r="AM125" i="30"/>
  <c r="AM109" i="30"/>
  <c r="AM93" i="30"/>
  <c r="AM77" i="30"/>
  <c r="AM61" i="30"/>
  <c r="AM53" i="30"/>
  <c r="AM45" i="30"/>
  <c r="AM21" i="30"/>
  <c r="AM13" i="30"/>
  <c r="AM5" i="30"/>
  <c r="K957" i="61"/>
  <c r="AM147" i="30"/>
  <c r="AM139" i="30"/>
  <c r="AM131" i="30"/>
  <c r="AM123" i="30"/>
  <c r="AM115" i="30"/>
  <c r="AM107" i="30"/>
  <c r="AM99" i="30"/>
  <c r="AM91" i="30"/>
  <c r="AM83" i="30"/>
  <c r="AM75" i="30"/>
  <c r="AM67" i="30"/>
  <c r="AM59" i="30"/>
  <c r="AM51" i="30"/>
  <c r="AM43" i="30"/>
  <c r="AM35" i="30"/>
  <c r="AM27" i="30"/>
  <c r="AM19" i="30"/>
  <c r="AM11" i="30"/>
  <c r="AI129" i="32"/>
  <c r="AI33" i="32"/>
  <c r="AI185" i="32"/>
  <c r="AI25" i="32"/>
  <c r="AD3" i="32"/>
  <c r="AI125" i="32"/>
  <c r="AI109" i="32"/>
  <c r="AI21" i="32"/>
  <c r="AI13" i="32"/>
  <c r="AI5" i="32"/>
  <c r="AI177" i="32"/>
  <c r="AI145" i="32"/>
  <c r="AI113" i="32"/>
  <c r="AI81" i="32"/>
  <c r="AI49" i="32"/>
  <c r="AI97" i="32"/>
  <c r="AI153" i="32"/>
  <c r="AI137" i="32"/>
  <c r="AI105" i="32"/>
  <c r="AI73" i="32"/>
  <c r="AI41" i="32"/>
  <c r="AI161" i="32"/>
  <c r="AI65" i="32"/>
  <c r="AI121" i="32"/>
  <c r="AI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I162" i="32"/>
  <c r="AI130" i="32"/>
  <c r="AI98" i="32"/>
  <c r="AI66" i="32"/>
  <c r="AI34" i="32"/>
  <c r="AI176" i="32"/>
  <c r="AI152" i="32"/>
  <c r="AI128" i="32"/>
  <c r="AI104" i="32"/>
  <c r="AI88" i="32"/>
  <c r="AI64" i="32"/>
  <c r="AI48" i="32"/>
  <c r="AI40" i="32"/>
  <c r="AI32" i="32"/>
  <c r="AI183" i="32"/>
  <c r="AI167" i="32"/>
  <c r="AI159" i="32"/>
  <c r="AI151" i="32"/>
  <c r="AI143" i="32"/>
  <c r="AI135" i="32"/>
  <c r="AI127" i="32"/>
  <c r="AI119" i="32"/>
  <c r="AI111" i="32"/>
  <c r="AI103" i="32"/>
  <c r="AI95" i="32"/>
  <c r="AI79" i="32"/>
  <c r="AI63" i="32"/>
  <c r="AI55" i="32"/>
  <c r="AI47" i="32"/>
  <c r="AI39" i="32"/>
  <c r="AI31" i="32"/>
  <c r="AI23" i="32"/>
  <c r="AI174" i="32"/>
  <c r="AI166" i="32"/>
  <c r="AI158" i="32"/>
  <c r="AI150" i="32"/>
  <c r="AI142" i="32"/>
  <c r="AI134" i="32"/>
  <c r="AI126" i="32"/>
  <c r="AI118" i="32"/>
  <c r="AI110" i="32"/>
  <c r="AI102" i="32"/>
  <c r="AI94" i="32"/>
  <c r="AI86" i="32"/>
  <c r="AI70" i="32"/>
  <c r="AI62" i="32"/>
  <c r="AI54" i="32"/>
  <c r="AI38" i="32"/>
  <c r="AI30" i="32"/>
  <c r="AI168" i="32"/>
  <c r="AI144" i="32"/>
  <c r="AI120" i="32"/>
  <c r="AI96" i="32"/>
  <c r="AI72" i="32"/>
  <c r="AI181" i="32"/>
  <c r="AI165" i="32"/>
  <c r="AI141" i="32"/>
  <c r="AI93" i="32"/>
  <c r="AI77" i="32"/>
  <c r="AI61" i="32"/>
  <c r="AI45" i="32"/>
  <c r="AI188" i="32"/>
  <c r="AI180" i="32"/>
  <c r="AI172" i="32"/>
  <c r="AI148" i="32"/>
  <c r="AI140" i="32"/>
  <c r="AI132" i="32"/>
  <c r="AI124" i="32"/>
  <c r="AI116" i="32"/>
  <c r="AI108" i="32"/>
  <c r="AI100" i="32"/>
  <c r="AI92" i="32"/>
  <c r="AI84" i="32"/>
  <c r="AI76" i="32"/>
  <c r="AI68" i="32"/>
  <c r="AI60" i="32"/>
  <c r="AI44" i="32"/>
  <c r="AI36" i="32"/>
  <c r="AI28" i="32"/>
  <c r="AI184" i="32"/>
  <c r="AI112" i="32"/>
  <c r="AI80" i="32"/>
  <c r="AI56" i="32"/>
  <c r="AI24" i="32"/>
  <c r="AI189" i="32"/>
  <c r="AI173" i="32"/>
  <c r="AI157" i="32"/>
  <c r="AI149" i="32"/>
  <c r="AI133" i="32"/>
  <c r="AI117" i="32"/>
  <c r="AI101" i="32"/>
  <c r="AI85" i="32"/>
  <c r="AI69" i="32"/>
  <c r="AI53" i="32"/>
  <c r="AI37" i="32"/>
  <c r="AI29" i="32"/>
  <c r="AI187" i="32"/>
  <c r="AI179" i="32"/>
  <c r="AI171" i="32"/>
  <c r="AI163" i="32"/>
  <c r="AI155" i="32"/>
  <c r="AI147" i="32"/>
  <c r="AI139" i="32"/>
  <c r="AI131" i="32"/>
  <c r="AI123" i="32"/>
  <c r="AI107" i="32"/>
  <c r="AI99" i="32"/>
  <c r="AI83" i="32"/>
  <c r="AI75" i="32"/>
  <c r="AI67" i="32"/>
  <c r="AI59" i="32"/>
  <c r="AI51" i="32"/>
  <c r="AI43" i="32"/>
  <c r="AI35" i="32"/>
  <c r="AI27" i="32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68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85" i="34"/>
  <c r="AJ76" i="34"/>
  <c r="AJ52" i="34"/>
  <c r="AJ44" i="34"/>
  <c r="AJ36" i="34"/>
  <c r="AJ28" i="34"/>
  <c r="AJ20" i="34"/>
  <c r="AO3" i="39"/>
  <c r="AP127" i="39"/>
  <c r="AP119" i="39"/>
  <c r="AP111" i="39"/>
  <c r="AP103" i="39"/>
  <c r="AP95" i="39"/>
  <c r="AP87" i="39"/>
  <c r="AP79" i="39"/>
  <c r="AP71" i="39"/>
  <c r="AP63" i="39"/>
  <c r="AP55" i="39"/>
  <c r="AP47" i="39"/>
  <c r="AP39" i="39"/>
  <c r="AP31" i="39"/>
  <c r="AP15" i="39"/>
  <c r="AP7" i="39"/>
  <c r="AP110" i="39"/>
  <c r="AP94" i="39"/>
  <c r="AP86" i="39"/>
  <c r="AP78" i="39"/>
  <c r="AP62" i="39"/>
  <c r="AP54" i="39"/>
  <c r="AP46" i="39"/>
  <c r="AP38" i="39"/>
  <c r="AP30" i="39"/>
  <c r="AP22" i="39"/>
  <c r="AP14" i="39"/>
  <c r="AP6" i="39"/>
  <c r="AP117" i="39"/>
  <c r="AP101" i="39"/>
  <c r="AP69" i="39"/>
  <c r="AP53" i="39"/>
  <c r="AP37" i="39"/>
  <c r="AP13" i="39"/>
  <c r="AL3" i="39"/>
  <c r="AP124" i="39"/>
  <c r="AP116" i="39"/>
  <c r="AP108" i="39"/>
  <c r="AP100" i="39"/>
  <c r="AP92" i="39"/>
  <c r="AP84" i="39"/>
  <c r="AP68" i="39"/>
  <c r="AP60" i="39"/>
  <c r="AP44" i="39"/>
  <c r="AP36" i="39"/>
  <c r="AP20" i="39"/>
  <c r="AP12" i="39"/>
  <c r="AP125" i="39"/>
  <c r="AP109" i="39"/>
  <c r="AP93" i="39"/>
  <c r="AP77" i="39"/>
  <c r="AP61" i="39"/>
  <c r="AP45" i="39"/>
  <c r="AP29" i="39"/>
  <c r="AP21" i="39"/>
  <c r="AP5" i="39"/>
  <c r="AP123" i="39"/>
  <c r="AP115" i="39"/>
  <c r="AP99" i="39"/>
  <c r="AP91" i="39"/>
  <c r="AP83" i="39"/>
  <c r="AP75" i="39"/>
  <c r="AP67" i="39"/>
  <c r="AP59" i="39"/>
  <c r="AP51" i="39"/>
  <c r="AP43" i="39"/>
  <c r="AP35" i="39"/>
  <c r="AP27" i="39"/>
  <c r="AP19" i="39"/>
  <c r="AP11" i="39"/>
  <c r="AE3" i="15"/>
  <c r="J6" i="61"/>
  <c r="J20" i="61" s="1"/>
  <c r="K6" i="61"/>
  <c r="K20" i="61" s="1"/>
  <c r="AM3" i="39" l="1"/>
  <c r="AJ4" i="19"/>
  <c r="AJ3" i="19" s="1"/>
  <c r="AG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M4" i="30"/>
  <c r="J82" i="61" l="1"/>
  <c r="AP4" i="39"/>
  <c r="M422" i="61" l="1"/>
  <c r="M423" i="61"/>
  <c r="M424" i="61"/>
  <c r="M425" i="61"/>
  <c r="AN10" i="16"/>
  <c r="AN49" i="16"/>
  <c r="AN77" i="16"/>
  <c r="AN208" i="16"/>
  <c r="L423" i="61"/>
  <c r="L425" i="61"/>
  <c r="AN217" i="16"/>
  <c r="AN221" i="16"/>
  <c r="AN12" i="16"/>
  <c r="AN16" i="16"/>
  <c r="AN20" i="16"/>
  <c r="AN24" i="16"/>
  <c r="AN28" i="16"/>
  <c r="AN32" i="16"/>
  <c r="AN36" i="16"/>
  <c r="AN40" i="16"/>
  <c r="AN44" i="16"/>
  <c r="AN48" i="16"/>
  <c r="AN52" i="16"/>
  <c r="AN56" i="16"/>
  <c r="AN60" i="16"/>
  <c r="AN64" i="16"/>
  <c r="AN68" i="16"/>
  <c r="AN72" i="16"/>
  <c r="AN76" i="16"/>
  <c r="AN80" i="16"/>
  <c r="AN84" i="16"/>
  <c r="AN88" i="16"/>
  <c r="AN92" i="16"/>
  <c r="AN96" i="16"/>
  <c r="AN100" i="16"/>
  <c r="AN104" i="16"/>
  <c r="AN108" i="16"/>
  <c r="AN112" i="16"/>
  <c r="AN116" i="16"/>
  <c r="AN120" i="16"/>
  <c r="AN124" i="16"/>
  <c r="AN128" i="16"/>
  <c r="AN132" i="16"/>
  <c r="AN136" i="16"/>
  <c r="AN140" i="16"/>
  <c r="AN144" i="16"/>
  <c r="AN148" i="16"/>
  <c r="AN152" i="16"/>
  <c r="AN156" i="16"/>
  <c r="AN160" i="16"/>
  <c r="AN164" i="16"/>
  <c r="AN168" i="16"/>
  <c r="AN172" i="16"/>
  <c r="AN176" i="16"/>
  <c r="AN180" i="16"/>
  <c r="AN188" i="16"/>
  <c r="AN196" i="16"/>
  <c r="AN204" i="16"/>
  <c r="AN212" i="16"/>
  <c r="AG11" i="15"/>
  <c r="AG27" i="15"/>
  <c r="AG43" i="15"/>
  <c r="AG59" i="15"/>
  <c r="AG75" i="15"/>
  <c r="AG24" i="15"/>
  <c r="AG36" i="15"/>
  <c r="AG50" i="15"/>
  <c r="AG67" i="15"/>
  <c r="AG80" i="15"/>
  <c r="AN220" i="16" l="1"/>
  <c r="K423" i="61"/>
  <c r="AN192" i="16"/>
  <c r="AN216" i="16"/>
  <c r="AN200" i="16"/>
  <c r="AN184" i="16"/>
  <c r="AN7" i="16"/>
  <c r="AN9" i="16"/>
  <c r="AN5" i="16"/>
  <c r="AN209" i="16"/>
  <c r="AN4" i="16"/>
  <c r="AN6" i="16"/>
  <c r="AN177" i="16"/>
  <c r="AN199" i="16"/>
  <c r="AN195" i="16"/>
  <c r="AN179" i="16"/>
  <c r="AN167" i="16"/>
  <c r="AN147" i="16"/>
  <c r="K422" i="61"/>
  <c r="AN113" i="16"/>
  <c r="K425" i="61"/>
  <c r="AN81" i="16"/>
  <c r="AN145" i="16"/>
  <c r="AN17" i="16"/>
  <c r="K424" i="61"/>
  <c r="AG71" i="15"/>
  <c r="AG55" i="15"/>
  <c r="AG39" i="15"/>
  <c r="AG23" i="15"/>
  <c r="AG7" i="15"/>
  <c r="AG83" i="15"/>
  <c r="AG51" i="15"/>
  <c r="AG35" i="15"/>
  <c r="AG19" i="15"/>
  <c r="AG79" i="15"/>
  <c r="AG63" i="15"/>
  <c r="AG47" i="15"/>
  <c r="AG31" i="15"/>
  <c r="AG15" i="15"/>
  <c r="AN197" i="16"/>
  <c r="AN173" i="16"/>
  <c r="AN165" i="16"/>
  <c r="AN149" i="16"/>
  <c r="AN61" i="16"/>
  <c r="AN53" i="16"/>
  <c r="AN37" i="16"/>
  <c r="AN21" i="16"/>
  <c r="AN13" i="16"/>
  <c r="AN8" i="16"/>
  <c r="AN185" i="16"/>
  <c r="AN153" i="16"/>
  <c r="AN121" i="16"/>
  <c r="AN89" i="16"/>
  <c r="AN57" i="16"/>
  <c r="AN25" i="16"/>
  <c r="L422" i="61"/>
  <c r="AN213" i="16"/>
  <c r="AN205" i="16"/>
  <c r="AN189" i="16"/>
  <c r="AN181" i="16"/>
  <c r="AN157" i="16"/>
  <c r="AN141" i="16"/>
  <c r="AN133" i="16"/>
  <c r="AN125" i="16"/>
  <c r="AN117" i="16"/>
  <c r="AN109" i="16"/>
  <c r="AN101" i="16"/>
  <c r="AN93" i="16"/>
  <c r="AN85" i="16"/>
  <c r="AN69" i="16"/>
  <c r="AN45" i="16"/>
  <c r="AN29" i="16"/>
  <c r="AN193" i="16"/>
  <c r="AN161" i="16"/>
  <c r="AN129" i="16"/>
  <c r="AN97" i="16"/>
  <c r="AN65" i="16"/>
  <c r="AN33" i="16"/>
  <c r="AN201" i="16"/>
  <c r="AN169" i="16"/>
  <c r="AN137" i="16"/>
  <c r="AN105" i="16"/>
  <c r="AN73" i="16"/>
  <c r="AN41" i="16"/>
  <c r="AN219" i="16"/>
  <c r="AN215" i="16"/>
  <c r="L424" i="61"/>
  <c r="AN211" i="16"/>
  <c r="AN207" i="16"/>
  <c r="AN203" i="16"/>
  <c r="AN191" i="16"/>
  <c r="AN187" i="16"/>
  <c r="AN183" i="16"/>
  <c r="AN175" i="16"/>
  <c r="AN171" i="16"/>
  <c r="AN163" i="16"/>
  <c r="AN159" i="16"/>
  <c r="AN155" i="16"/>
  <c r="AN151" i="16"/>
  <c r="AN143" i="16"/>
  <c r="AN139" i="16"/>
  <c r="AN135" i="16"/>
  <c r="AN131" i="16"/>
  <c r="AN127" i="16"/>
  <c r="AN123" i="16"/>
  <c r="AN119" i="16"/>
  <c r="AN115" i="16"/>
  <c r="AN111" i="16"/>
  <c r="AN107" i="16"/>
  <c r="AN103" i="16"/>
  <c r="AN99" i="16"/>
  <c r="AN95" i="16"/>
  <c r="AN91" i="16"/>
  <c r="AN87" i="16"/>
  <c r="AN83" i="16"/>
  <c r="AN79" i="16"/>
  <c r="AN75" i="16"/>
  <c r="AN71" i="16"/>
  <c r="AN67" i="16"/>
  <c r="AN63" i="16"/>
  <c r="AN59" i="16"/>
  <c r="AN55" i="16"/>
  <c r="AN51" i="16"/>
  <c r="AN47" i="16"/>
  <c r="AN43" i="16"/>
  <c r="AN39" i="16"/>
  <c r="AN35" i="16"/>
  <c r="AN31" i="16"/>
  <c r="AN27" i="16"/>
  <c r="AN23" i="16"/>
  <c r="AN19" i="16"/>
  <c r="AN15" i="16"/>
  <c r="AN11" i="16"/>
  <c r="AG86" i="15"/>
  <c r="AG82" i="15"/>
  <c r="AG78" i="15"/>
  <c r="AG74" i="15"/>
  <c r="AG70" i="15"/>
  <c r="AG66" i="15"/>
  <c r="AG62" i="15"/>
  <c r="AG58" i="15"/>
  <c r="AG54" i="15"/>
  <c r="AG46" i="15"/>
  <c r="AG42" i="15"/>
  <c r="AG38" i="15"/>
  <c r="AG34" i="15"/>
  <c r="AG30" i="15"/>
  <c r="AG26" i="15"/>
  <c r="AG22" i="15"/>
  <c r="AG18" i="15"/>
  <c r="AG14" i="15"/>
  <c r="AG10" i="15"/>
  <c r="AG6" i="15"/>
  <c r="AG85" i="15"/>
  <c r="AG81" i="15"/>
  <c r="AG77" i="15"/>
  <c r="AG73" i="15"/>
  <c r="AG69" i="15"/>
  <c r="AG65" i="15"/>
  <c r="AG61" i="15"/>
  <c r="AG57" i="15"/>
  <c r="AG53" i="15"/>
  <c r="AG49" i="15"/>
  <c r="AG45" i="15"/>
  <c r="AG41" i="15"/>
  <c r="AG37" i="15"/>
  <c r="AG33" i="15"/>
  <c r="AG29" i="15"/>
  <c r="AG25" i="15"/>
  <c r="AG21" i="15"/>
  <c r="AG17" i="15"/>
  <c r="AG13" i="15"/>
  <c r="AG9" i="15"/>
  <c r="AG5" i="15"/>
  <c r="AG84" i="15"/>
  <c r="AG76" i="15"/>
  <c r="AG72" i="15"/>
  <c r="AG68" i="15"/>
  <c r="AG64" i="15"/>
  <c r="AG60" i="15"/>
  <c r="AG56" i="15"/>
  <c r="AG52" i="15"/>
  <c r="AG48" i="15"/>
  <c r="AG44" i="15"/>
  <c r="AG40" i="15"/>
  <c r="AG32" i="15"/>
  <c r="AG28" i="15"/>
  <c r="AG20" i="15"/>
  <c r="AG16" i="15"/>
  <c r="AG12" i="15"/>
  <c r="AG8" i="15"/>
  <c r="AN222" i="16"/>
  <c r="AN218" i="16"/>
  <c r="AN214" i="16"/>
  <c r="AN210" i="16"/>
  <c r="AN206" i="16"/>
  <c r="AN202" i="16"/>
  <c r="AN198" i="16"/>
  <c r="AN194" i="16"/>
  <c r="AN190" i="16"/>
  <c r="AN186" i="16"/>
  <c r="AN182" i="16"/>
  <c r="AN178" i="16"/>
  <c r="AN174" i="16"/>
  <c r="AN170" i="16"/>
  <c r="AN166" i="16"/>
  <c r="AN162" i="16"/>
  <c r="AN158" i="16"/>
  <c r="AN154" i="16"/>
  <c r="AN150" i="16"/>
  <c r="AN146" i="16"/>
  <c r="AN142" i="16"/>
  <c r="AN138" i="16"/>
  <c r="AN134" i="16"/>
  <c r="AN130" i="16"/>
  <c r="AN126" i="16"/>
  <c r="AN122" i="16"/>
  <c r="AN118" i="16"/>
  <c r="AN114" i="16"/>
  <c r="AN110" i="16"/>
  <c r="AN106" i="16"/>
  <c r="AN102" i="16"/>
  <c r="AN98" i="16"/>
  <c r="AN94" i="16"/>
  <c r="AN90" i="16"/>
  <c r="AN86" i="16"/>
  <c r="AN82" i="16"/>
  <c r="AN78" i="16"/>
  <c r="AN74" i="16"/>
  <c r="AN70" i="16"/>
  <c r="AN66" i="16"/>
  <c r="AN62" i="16"/>
  <c r="AN58" i="16"/>
  <c r="AN54" i="16"/>
  <c r="AN50" i="16"/>
  <c r="AN46" i="16"/>
  <c r="AN42" i="16"/>
  <c r="AN38" i="16"/>
  <c r="AN34" i="16"/>
  <c r="AN30" i="16"/>
  <c r="AN26" i="16"/>
  <c r="AN22" i="16"/>
  <c r="AN18" i="16"/>
  <c r="AN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Q74" i="61" l="1"/>
  <c r="AG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H3" i="32" l="1"/>
  <c r="AI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L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I3" i="30"/>
  <c r="Q747" i="61"/>
  <c r="AG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F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M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J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F3" i="34"/>
  <c r="AH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J3" i="34"/>
  <c r="AG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P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M3" i="16"/>
  <c r="AJ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F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K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N3" i="16"/>
  <c r="AL3" i="16"/>
  <c r="AG4" i="19"/>
  <c r="AG3" i="19" s="1"/>
</calcChain>
</file>

<file path=xl/sharedStrings.xml><?xml version="1.0" encoding="utf-8"?>
<sst xmlns="http://schemas.openxmlformats.org/spreadsheetml/2006/main" count="11527" uniqueCount="2327">
  <si>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</si>
  <si>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</si>
  <si>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</si>
  <si>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</si>
  <si>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</si>
  <si>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</si>
  <si>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</si>
  <si>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</si>
  <si>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</si>
  <si>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</si>
  <si>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</si>
  <si>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</si>
  <si>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</si>
  <si>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</si>
  <si>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</si>
  <si>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</si>
  <si>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</si>
  <si>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</si>
  <si>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</si>
  <si>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</si>
  <si>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</si>
  <si>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</si>
  <si>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</si>
  <si>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</si>
  <si>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</si>
  <si>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</si>
  <si>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</si>
  <si>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</si>
  <si>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</si>
  <si>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</si>
  <si>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</si>
  <si>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</si>
  <si>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</si>
  <si>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</si>
  <si>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</si>
  <si>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</si>
  <si>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</si>
  <si>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</si>
  <si>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</si>
  <si>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</si>
  <si>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</si>
  <si>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</si>
  <si>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</si>
  <si>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</si>
  <si>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</si>
  <si>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</si>
  <si>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</si>
  <si>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</si>
  <si>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</si>
  <si>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</si>
  <si>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</si>
  <si>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</si>
  <si>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</si>
  <si>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</si>
  <si>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</si>
  <si>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</si>
  <si>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</si>
  <si>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</si>
  <si>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</si>
  <si>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</si>
  <si>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</si>
  <si>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</si>
  <si>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</si>
  <si>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</si>
  <si>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</si>
  <si>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</si>
  <si>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</si>
  <si>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</si>
  <si>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</si>
  <si>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</si>
  <si>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</si>
  <si>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</si>
  <si>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</si>
  <si>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</si>
  <si>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</si>
  <si>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</si>
  <si>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</si>
  <si>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</si>
  <si>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</si>
  <si>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</si>
  <si>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</si>
  <si>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</si>
  <si>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</si>
  <si>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</si>
  <si>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</si>
  <si>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</si>
  <si>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</si>
  <si>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</si>
  <si>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</si>
  <si>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</si>
  <si>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</si>
  <si>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</si>
  <si>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</si>
  <si>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</si>
  <si>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</si>
  <si>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</si>
  <si>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</si>
  <si>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</si>
  <si>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</si>
  <si>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</si>
  <si>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</si>
  <si>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</si>
  <si>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</si>
  <si>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</si>
  <si>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</si>
  <si>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</si>
  <si>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</si>
  <si>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</si>
  <si>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</si>
  <si>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</si>
  <si>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</si>
  <si>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</si>
  <si>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</si>
  <si>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</si>
  <si>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</si>
  <si>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</si>
  <si>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</si>
  <si>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</si>
  <si>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</si>
  <si>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</si>
  <si>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</si>
  <si>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</si>
  <si>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</si>
  <si>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</si>
  <si>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</si>
  <si>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</si>
  <si>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</si>
  <si>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</si>
  <si>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</si>
  <si>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</si>
  <si>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</si>
  <si>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</si>
  <si>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</si>
  <si>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</si>
  <si>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</si>
  <si>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</si>
  <si>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</si>
  <si>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</si>
  <si>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</si>
  <si>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</si>
  <si>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</si>
  <si>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</si>
  <si>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</si>
  <si>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</si>
  <si>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</si>
  <si>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</si>
  <si>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</si>
  <si>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</si>
  <si>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</si>
  <si>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</si>
  <si>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</si>
  <si>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</si>
  <si>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</si>
  <si>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</si>
  <si>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</si>
  <si>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</si>
  <si>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</si>
  <si>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</si>
  <si>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</si>
  <si>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</si>
  <si>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</si>
  <si>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</si>
  <si>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</si>
  <si>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</si>
  <si>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</si>
  <si>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</si>
  <si>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</si>
  <si>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</si>
  <si>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</si>
  <si>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</si>
  <si>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</si>
  <si>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</si>
  <si>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</si>
  <si>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</si>
  <si>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</si>
  <si>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</si>
  <si>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</si>
  <si>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</si>
  <si>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</si>
  <si>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</si>
  <si>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</si>
  <si>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</si>
  <si>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</si>
  <si>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</si>
  <si>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</si>
  <si>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</si>
  <si>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</si>
  <si>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</si>
  <si>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</si>
  <si>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</si>
  <si>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</si>
  <si>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</si>
  <si>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</si>
  <si>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</si>
  <si>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</si>
  <si>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</si>
  <si>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</si>
  <si>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</si>
  <si>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</si>
  <si>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</si>
  <si>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</si>
  <si>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</si>
  <si>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</si>
  <si>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</si>
  <si>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</si>
  <si>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</si>
  <si>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</si>
  <si>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</si>
  <si>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</si>
  <si>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</si>
  <si>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</si>
  <si>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</si>
  <si>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</si>
  <si>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</si>
  <si>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</si>
  <si>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</si>
  <si>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</si>
  <si>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</si>
  <si>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</si>
  <si>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</si>
  <si>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</si>
  <si>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</si>
  <si>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</si>
  <si>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</si>
  <si>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</si>
  <si>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</si>
  <si>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</si>
  <si>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</si>
  <si>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</si>
  <si>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</si>
  <si>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</si>
  <si>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</si>
  <si>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</si>
  <si>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</si>
  <si>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</si>
  <si>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</si>
  <si>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</si>
  <si>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</si>
  <si>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</si>
  <si>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</si>
  <si>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</si>
  <si>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</si>
  <si>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</si>
  <si>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</si>
  <si>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</si>
  <si>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</si>
  <si>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</si>
  <si>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</si>
  <si>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</si>
  <si>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</si>
  <si>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</si>
  <si>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</si>
  <si>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</si>
  <si>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</si>
  <si>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</si>
  <si>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</si>
  <si>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</si>
  <si>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</si>
  <si>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</si>
  <si>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</si>
  <si>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</si>
  <si>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</si>
  <si>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</si>
  <si>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</si>
  <si>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</si>
  <si>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</si>
  <si>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</si>
  <si>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</si>
  <si>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</si>
  <si>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</si>
  <si>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</si>
  <si>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</si>
  <si>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</si>
  <si>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</si>
  <si>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</si>
  <si>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</si>
  <si>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</si>
  <si>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</si>
  <si>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</si>
  <si>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</si>
  <si>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</si>
  <si>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</si>
  <si>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</si>
  <si>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</si>
  <si>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</si>
  <si>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</si>
  <si>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</si>
  <si>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</si>
  <si>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</si>
  <si>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</si>
  <si>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</si>
  <si>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</si>
  <si>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</si>
  <si>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</si>
  <si>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</si>
  <si>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</si>
  <si>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</si>
  <si>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</si>
  <si>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</si>
  <si>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</si>
  <si>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</si>
  <si>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</si>
  <si>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</si>
  <si>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</si>
  <si>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</si>
  <si>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</si>
  <si>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</si>
  <si>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</si>
  <si>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</si>
  <si>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</si>
  <si>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</si>
  <si>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</si>
  <si>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</si>
  <si>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</si>
  <si>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</si>
  <si>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</si>
  <si>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</si>
  <si>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</si>
  <si>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</si>
  <si>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</si>
  <si>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</si>
  <si>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</si>
  <si>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</si>
  <si>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</si>
  <si>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</si>
  <si>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</si>
  <si>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</si>
  <si>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</si>
  <si>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</si>
  <si>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</si>
  <si>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</si>
  <si>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</si>
  <si>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</si>
  <si>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</si>
  <si>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</si>
  <si>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</si>
  <si>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</si>
  <si>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</si>
  <si>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</si>
  <si>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</si>
  <si>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</si>
  <si>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</si>
  <si>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</si>
  <si>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</si>
  <si>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</si>
  <si>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</si>
  <si>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</si>
  <si>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</si>
  <si>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</si>
  <si>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</si>
  <si>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</si>
  <si>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</si>
  <si>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</si>
  <si>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</si>
  <si>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</si>
  <si>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</si>
  <si>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</si>
  <si>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</si>
  <si>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</si>
  <si>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</si>
  <si>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</si>
  <si>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</si>
  <si>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</si>
  <si>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</si>
  <si>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</si>
  <si>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</si>
  <si>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</si>
  <si>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</si>
  <si>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</si>
  <si>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</si>
  <si>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</si>
  <si>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</si>
  <si>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</si>
  <si>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</si>
  <si>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</si>
  <si>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</si>
  <si>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</si>
  <si>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</si>
  <si>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</si>
  <si>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</si>
  <si>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</si>
  <si>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</si>
  <si>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</si>
  <si>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</si>
  <si>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</si>
  <si>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</si>
  <si>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</si>
  <si>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</si>
  <si>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</si>
  <si>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</si>
  <si>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</si>
  <si>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</si>
  <si>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</si>
  <si>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</si>
  <si>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</si>
  <si>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</si>
  <si>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</si>
  <si>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</si>
  <si>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</si>
  <si>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</si>
  <si>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</si>
  <si>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</si>
  <si>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</si>
  <si>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</si>
  <si>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</si>
  <si>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</si>
  <si>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</si>
  <si>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</si>
  <si>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</si>
  <si>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</si>
  <si>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</si>
  <si>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</si>
  <si>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</si>
  <si>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</si>
  <si>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</si>
  <si>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</si>
  <si>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</si>
  <si>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</si>
  <si>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</si>
  <si>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</si>
  <si>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</si>
  <si>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</si>
  <si>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</si>
  <si>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</si>
  <si>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</si>
  <si>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</si>
  <si>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</si>
  <si>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</si>
  <si>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</si>
  <si>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</si>
  <si>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</si>
  <si>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</si>
  <si>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</si>
  <si>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</si>
  <si>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</si>
  <si>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</si>
  <si>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</si>
  <si>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</si>
  <si>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</si>
  <si>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</si>
  <si>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</si>
  <si>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</si>
  <si>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</si>
  <si>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</si>
  <si>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</si>
  <si>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</si>
  <si>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</si>
  <si>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</si>
  <si>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</si>
  <si>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</si>
  <si>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</si>
  <si>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</si>
  <si>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</si>
  <si>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</si>
  <si>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</si>
  <si>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</si>
  <si>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</si>
  <si>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</si>
  <si>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</si>
  <si>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</si>
  <si>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</si>
  <si>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</si>
  <si>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</si>
  <si>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</si>
  <si>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</si>
  <si>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</si>
  <si>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</si>
  <si>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</si>
  <si>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</si>
  <si>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</si>
  <si>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</si>
  <si>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</si>
  <si>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</si>
  <si>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</si>
  <si>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</si>
  <si>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</si>
  <si>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</si>
  <si>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</si>
  <si>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</si>
  <si>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</si>
  <si>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</si>
  <si>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</si>
  <si>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</si>
  <si>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</si>
  <si>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</si>
  <si>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</si>
  <si>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</si>
  <si>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</si>
  <si>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</si>
  <si>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</si>
  <si>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</si>
  <si>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</si>
  <si>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</si>
  <si>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</si>
  <si>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</si>
  <si>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</si>
  <si>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</si>
  <si>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</si>
  <si>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</si>
  <si>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</si>
  <si>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</si>
  <si>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</si>
  <si>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</si>
  <si>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</si>
  <si>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</si>
  <si>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</si>
  <si>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</si>
  <si>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</si>
  <si>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</si>
  <si>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</si>
  <si>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</si>
  <si>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</si>
  <si>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</si>
  <si>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</si>
  <si>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</si>
  <si>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</si>
  <si>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</si>
  <si>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</si>
  <si>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</si>
  <si>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</si>
  <si>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</si>
  <si>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</si>
  <si>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</si>
  <si>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</si>
  <si>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</si>
  <si>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</si>
  <si>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</si>
  <si>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</si>
  <si>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</si>
  <si>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</si>
  <si>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</si>
  <si>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</si>
  <si>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</si>
  <si>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</si>
  <si>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</si>
  <si>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</si>
  <si>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</si>
  <si>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</si>
  <si>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</si>
  <si>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</si>
  <si>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</si>
  <si>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</si>
  <si>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</si>
  <si>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</si>
  <si>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</si>
  <si>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</si>
  <si>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</si>
  <si>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</si>
  <si>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</si>
  <si>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</si>
  <si>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</si>
  <si>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</si>
  <si>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</si>
  <si>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</si>
  <si>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</si>
  <si>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</si>
  <si>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</si>
  <si>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</si>
  <si>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</si>
  <si>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</si>
  <si>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</si>
  <si>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</si>
  <si>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</si>
  <si>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</si>
  <si>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</si>
  <si>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</si>
  <si>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</si>
  <si>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</si>
  <si>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</si>
  <si>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</si>
  <si>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</si>
  <si>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</si>
  <si>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</si>
  <si>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</si>
  <si>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</si>
  <si>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</si>
  <si>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</si>
  <si>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</si>
  <si>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</si>
  <si>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</si>
  <si>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</si>
  <si>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</si>
  <si>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</si>
  <si>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</si>
  <si>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</si>
  <si>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</si>
  <si>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</si>
  <si>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</si>
  <si>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</si>
  <si>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</si>
  <si>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</si>
  <si>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</si>
  <si>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</si>
  <si>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</si>
  <si>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</si>
  <si>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</si>
  <si>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</si>
  <si>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</si>
  <si>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</si>
  <si>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</si>
  <si>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</si>
  <si>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</si>
  <si>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</si>
  <si>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</si>
  <si>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</si>
  <si>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</si>
  <si>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</si>
  <si>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</si>
  <si>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</si>
  <si>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</si>
  <si>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</si>
  <si>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</si>
  <si>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</si>
  <si>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</si>
  <si>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</si>
  <si>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</si>
  <si>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</si>
  <si>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</si>
  <si>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</si>
  <si>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</si>
  <si>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</si>
  <si>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</si>
  <si>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</si>
  <si>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</si>
  <si>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</si>
  <si>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</si>
  <si>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</si>
  <si>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</si>
  <si>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</si>
  <si>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</si>
  <si>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</si>
  <si>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</si>
  <si>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</si>
  <si>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</si>
  <si>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</si>
  <si>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</si>
  <si>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</si>
  <si>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</si>
  <si>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</si>
  <si>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</si>
  <si>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</si>
  <si>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</si>
  <si>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</si>
  <si>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</si>
  <si>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</si>
  <si>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</si>
  <si>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</si>
  <si>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</si>
  <si>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</si>
  <si>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</si>
  <si>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</si>
  <si>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</si>
  <si>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</si>
  <si>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</si>
  <si>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</si>
  <si>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</si>
  <si>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</si>
  <si>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</si>
  <si>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</si>
  <si>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</si>
  <si>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</si>
  <si>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</si>
  <si>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</si>
  <si>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</si>
  <si>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</si>
  <si>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</si>
  <si>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</si>
  <si>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</si>
  <si>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</si>
  <si>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</si>
  <si>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</si>
  <si>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</si>
  <si>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</si>
  <si>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</si>
  <si>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</si>
  <si>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</si>
  <si>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</si>
  <si>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</si>
  <si>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</si>
  <si>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</si>
  <si>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</si>
  <si>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</si>
  <si>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</si>
  <si>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</si>
  <si>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</si>
  <si>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</si>
  <si>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</si>
  <si>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</si>
  <si>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</si>
  <si>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</si>
  <si>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</si>
  <si>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</si>
  <si>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</si>
  <si>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</si>
  <si>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</si>
  <si>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</si>
  <si>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</si>
  <si>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</si>
  <si>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</si>
  <si>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</si>
  <si>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</si>
  <si>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</si>
  <si>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</si>
  <si>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</si>
  <si>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</si>
  <si>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</si>
  <si>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</si>
  <si>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</si>
  <si>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</si>
  <si>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</si>
  <si>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</si>
  <si>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</si>
  <si>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</si>
  <si>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</si>
  <si>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</si>
  <si>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</si>
  <si>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</si>
  <si>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</si>
  <si>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</si>
  <si>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</si>
  <si>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</si>
  <si>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</si>
  <si>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</si>
  <si>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</si>
  <si>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</si>
  <si>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</si>
  <si>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</si>
  <si>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</si>
  <si>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</si>
  <si>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</si>
  <si>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</si>
  <si>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</si>
  <si>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</si>
  <si>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</si>
  <si>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</si>
  <si>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</si>
  <si>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</si>
  <si>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</si>
  <si>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</si>
  <si>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</si>
  <si>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</si>
  <si>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</si>
  <si>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</si>
  <si>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</si>
  <si>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</si>
  <si>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</si>
  <si>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</si>
  <si>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</si>
  <si>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</si>
  <si>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</si>
  <si>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</si>
  <si>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</si>
  <si>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</si>
  <si>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</si>
  <si>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</si>
  <si>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</si>
  <si>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</si>
  <si>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</si>
  <si>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</si>
  <si>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</si>
  <si>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</si>
  <si>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</si>
  <si>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</si>
  <si>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</si>
  <si>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</si>
  <si>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</si>
  <si>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</si>
  <si>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</si>
  <si>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</si>
  <si>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</si>
  <si>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</si>
  <si>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</si>
  <si>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</si>
  <si>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</si>
  <si>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</si>
  <si>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</si>
  <si>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</si>
  <si>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</si>
  <si>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</si>
  <si>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</si>
  <si>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</si>
  <si>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</si>
  <si>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</si>
  <si>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</si>
  <si>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</si>
  <si>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</si>
  <si>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</si>
  <si>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</si>
  <si>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</si>
  <si>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</si>
  <si>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</si>
  <si>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</si>
  <si>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</si>
  <si>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</si>
  <si>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</si>
  <si>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</si>
  <si>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</si>
  <si>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</si>
  <si>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</si>
  <si>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</si>
  <si>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</si>
  <si>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</si>
  <si>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</si>
  <si>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</si>
  <si>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</si>
  <si>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</si>
  <si>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</si>
  <si>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</si>
  <si>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</si>
  <si>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</si>
  <si>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</si>
  <si>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</si>
  <si>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</si>
  <si>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</si>
  <si>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</si>
  <si>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</si>
  <si>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</si>
  <si>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</si>
  <si>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</si>
  <si>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</si>
  <si>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</si>
  <si>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</si>
  <si>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</si>
  <si>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</si>
  <si>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</si>
  <si>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</si>
  <si>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</si>
  <si>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</si>
  <si>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</si>
  <si>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</si>
  <si>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</si>
  <si>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</si>
  <si>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</si>
  <si>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</si>
  <si>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</si>
  <si>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</si>
  <si>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</si>
  <si>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</si>
  <si>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</si>
  <si>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</si>
  <si>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</si>
  <si>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</si>
  <si>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</si>
  <si>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</si>
  <si>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</si>
  <si>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</si>
  <si>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</si>
  <si>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</si>
  <si>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</si>
  <si>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</si>
  <si>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</si>
  <si>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</si>
  <si>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</si>
  <si>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</si>
  <si>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</si>
  <si>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</si>
  <si>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</si>
  <si>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</si>
  <si>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</si>
  <si>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</si>
  <si>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</si>
  <si>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</si>
  <si>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</si>
  <si>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</si>
  <si>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</si>
  <si>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</si>
  <si>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</si>
  <si>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</si>
  <si>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</si>
  <si>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</si>
  <si>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</si>
  <si>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</si>
  <si>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</si>
  <si>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</si>
  <si>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</si>
  <si>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</si>
  <si>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</si>
  <si>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</si>
  <si>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</si>
  <si>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</si>
  <si>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</si>
  <si>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</si>
  <si>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</si>
  <si>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</si>
  <si>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</si>
  <si>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</si>
  <si>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</si>
  <si>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</si>
  <si>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</si>
  <si>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</si>
  <si>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</si>
  <si>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</si>
  <si>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</si>
  <si>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</si>
  <si>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</si>
  <si>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</si>
  <si>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</si>
  <si>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</si>
  <si>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</si>
  <si>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</si>
  <si>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</si>
  <si>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</si>
  <si>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</si>
  <si>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</si>
  <si>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</si>
  <si>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</si>
  <si>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</si>
  <si>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</si>
  <si>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</si>
  <si>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</si>
  <si>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</si>
  <si>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</si>
  <si>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</si>
  <si>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</si>
  <si>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</si>
  <si>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</si>
  <si>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</si>
  <si>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</si>
  <si>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</si>
  <si>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</si>
  <si>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</si>
  <si>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</si>
  <si>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</si>
  <si>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</si>
  <si>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</si>
  <si>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</si>
  <si>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</si>
  <si>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</si>
  <si>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</si>
  <si>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</si>
  <si>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</si>
  <si>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</si>
  <si>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</si>
  <si>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</si>
  <si>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</si>
  <si>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</si>
  <si>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</si>
  <si>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</si>
  <si>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</si>
  <si>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</si>
  <si>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</si>
  <si>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</si>
  <si>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</si>
  <si>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</si>
  <si>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</si>
  <si>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</si>
  <si>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</si>
  <si>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</si>
  <si>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</si>
  <si>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</si>
  <si>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</si>
  <si>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</si>
  <si>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</si>
  <si>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</si>
  <si>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</si>
  <si>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</si>
  <si>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</si>
  <si>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</si>
  <si>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</si>
  <si>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</si>
  <si>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</si>
  <si>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</si>
  <si>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</si>
  <si>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</si>
  <si>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</si>
  <si>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</si>
  <si>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</si>
  <si>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</si>
  <si>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</si>
  <si>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</si>
  <si>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</si>
  <si>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</si>
  <si>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</si>
  <si>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</si>
  <si>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</si>
  <si>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</si>
  <si>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</si>
  <si>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</si>
  <si>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</si>
  <si>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</si>
  <si>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</si>
  <si>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</si>
  <si>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</si>
  <si>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</si>
  <si>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</si>
  <si>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</si>
  <si>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</si>
  <si>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</si>
  <si>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</si>
  <si>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</si>
  <si>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</si>
  <si>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</si>
  <si>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</si>
  <si>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</si>
  <si>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</si>
  <si>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</si>
  <si>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</si>
  <si>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</si>
  <si>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</si>
  <si>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</si>
  <si>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</si>
  <si>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</si>
  <si>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</si>
  <si>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</si>
  <si>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</si>
  <si>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</si>
  <si>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</si>
  <si>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</si>
  <si>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</si>
  <si>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</si>
  <si>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</si>
  <si>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</si>
  <si>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</si>
  <si>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</si>
  <si>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</si>
  <si>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</si>
  <si>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</si>
  <si>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</si>
  <si>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</si>
  <si>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</si>
  <si>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</si>
  <si>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</si>
  <si>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</si>
  <si>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</si>
  <si>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</si>
  <si>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</si>
  <si>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</si>
  <si>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</si>
  <si>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</si>
  <si>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</si>
  <si>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</si>
  <si>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</si>
  <si>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</si>
  <si>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</si>
  <si>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</si>
  <si>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</si>
  <si>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</si>
  <si>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</si>
  <si>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</si>
  <si>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</si>
  <si>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</si>
  <si>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</si>
  <si>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</si>
  <si>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</si>
  <si>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</si>
  <si>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</si>
  <si>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</si>
  <si>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</si>
  <si>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</si>
  <si>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</si>
  <si>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</si>
  <si>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</si>
  <si>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</si>
  <si>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</si>
  <si>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</si>
  <si>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</si>
  <si>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</si>
  <si>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</si>
  <si>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</si>
  <si>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</si>
  <si>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</si>
  <si>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</si>
  <si>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</si>
  <si>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</si>
  <si>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</si>
  <si>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</si>
  <si>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</si>
  <si>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</si>
  <si>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</si>
  <si>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</si>
  <si>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</si>
  <si>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</si>
  <si>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</si>
  <si>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</si>
  <si>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</si>
  <si>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</si>
  <si>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</si>
  <si>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</si>
  <si>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</si>
  <si>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</si>
  <si>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</si>
  <si>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</si>
  <si>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</si>
  <si>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</si>
  <si>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</si>
  <si>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</si>
  <si>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</si>
  <si>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</si>
  <si>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</si>
  <si>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</si>
  <si>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</si>
  <si>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</si>
  <si>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</si>
  <si>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</si>
  <si>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</si>
  <si>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</si>
  <si>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</si>
  <si>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</si>
  <si>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</si>
  <si>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</si>
  <si>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</si>
  <si>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</si>
  <si>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</si>
  <si>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</si>
  <si>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</si>
  <si>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</si>
  <si>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</si>
  <si>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</si>
  <si>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</si>
  <si>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</si>
  <si>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</si>
  <si>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</si>
  <si>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</si>
  <si>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</si>
  <si>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</si>
  <si>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</si>
  <si>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</si>
  <si>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</si>
  <si>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</si>
  <si>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</si>
  <si>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</si>
  <si>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</si>
  <si>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</si>
  <si>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</si>
  <si>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</si>
  <si>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</si>
  <si>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</si>
  <si>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</si>
  <si>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</si>
  <si>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</si>
  <si>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</si>
  <si>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</si>
  <si>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</si>
  <si>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</si>
  <si>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</si>
  <si>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</si>
  <si>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</si>
  <si>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</si>
  <si>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</si>
  <si>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</si>
  <si>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</si>
  <si>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</si>
  <si>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</si>
  <si>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</si>
  <si>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</si>
  <si>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</si>
  <si>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</si>
  <si>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</si>
  <si>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</si>
  <si>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</si>
  <si>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</si>
  <si>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</si>
  <si>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</si>
  <si>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</si>
  <si>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</si>
  <si>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</si>
  <si>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</si>
  <si>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</si>
  <si>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</si>
  <si>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</si>
  <si>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</si>
  <si>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</si>
  <si>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</si>
  <si>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</si>
  <si>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</si>
  <si>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</si>
  <si>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</si>
  <si>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</si>
  <si>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</si>
  <si>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</si>
  <si>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</si>
  <si>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</si>
  <si>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</si>
  <si>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</si>
  <si>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</si>
  <si>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</si>
  <si>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</si>
  <si>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</si>
  <si>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</si>
  <si>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</si>
  <si>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</si>
  <si>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</si>
  <si>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</si>
  <si>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</si>
  <si>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</si>
  <si>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</si>
  <si>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</si>
  <si>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</si>
  <si>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</si>
  <si>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</si>
  <si>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</si>
  <si>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</si>
  <si>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</si>
  <si>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</si>
  <si>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</si>
  <si>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</si>
  <si>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</si>
  <si>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</si>
  <si>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</si>
  <si>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</si>
  <si>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</si>
  <si>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</si>
  <si>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</si>
  <si>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</si>
  <si>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</si>
  <si>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</si>
  <si>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</si>
  <si>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</si>
  <si>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</si>
  <si>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</si>
  <si>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</si>
  <si>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</si>
  <si>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</si>
  <si>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</si>
  <si>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</si>
  <si>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</si>
  <si>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</si>
  <si>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</si>
  <si>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</si>
  <si>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</si>
  <si>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</si>
  <si>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</si>
  <si>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</si>
  <si>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</si>
  <si>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</si>
  <si>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</si>
  <si>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</si>
  <si>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</si>
  <si>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</si>
  <si>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</si>
  <si>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</si>
  <si>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</si>
  <si>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</si>
  <si>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</si>
  <si>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</si>
  <si>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</si>
  <si>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</si>
  <si>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</si>
  <si>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</si>
  <si>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</si>
  <si>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</si>
  <si>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</si>
  <si>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</si>
  <si>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</si>
  <si>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</si>
  <si>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</si>
  <si>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</si>
  <si>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</si>
  <si>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</si>
  <si>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</si>
  <si>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</si>
  <si>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</si>
  <si>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</si>
  <si>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</si>
  <si>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</si>
  <si>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</si>
  <si>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</si>
  <si>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</si>
  <si>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</si>
  <si>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</si>
  <si>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</si>
  <si>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</si>
  <si>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</si>
  <si>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</si>
  <si>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</si>
  <si>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</si>
  <si>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</si>
  <si>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</si>
  <si>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</si>
  <si>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</si>
  <si>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</si>
  <si>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</si>
  <si>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</si>
  <si>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</si>
  <si>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</si>
  <si>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</si>
  <si>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</si>
  <si>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</si>
  <si>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</si>
  <si>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</si>
  <si>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</si>
  <si>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</si>
  <si>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</si>
  <si>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</si>
  <si>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</si>
  <si>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</si>
  <si>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</si>
  <si>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</si>
  <si>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</si>
  <si>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</si>
  <si>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</si>
  <si>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</si>
  <si>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</si>
  <si>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</si>
  <si>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</si>
  <si>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</si>
  <si>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</si>
  <si>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</si>
  <si>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</si>
  <si>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</si>
  <si>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</si>
  <si>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</si>
  <si>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</si>
  <si>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</si>
  <si>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</si>
  <si>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</si>
  <si>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</si>
  <si>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</si>
  <si>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</si>
  <si>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</si>
  <si>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</si>
  <si>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</si>
  <si>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</si>
  <si>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</si>
  <si>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</si>
  <si>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</si>
  <si>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</si>
  <si>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</si>
  <si>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</si>
  <si>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</si>
  <si>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</si>
  <si>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</si>
  <si>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</si>
  <si>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</si>
  <si>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</si>
  <si>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</si>
  <si>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</si>
  <si>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</si>
  <si>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</si>
  <si>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</si>
  <si>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</si>
  <si>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</si>
  <si>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</si>
  <si>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</si>
  <si>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</si>
  <si>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</si>
  <si>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</si>
  <si>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</si>
  <si>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</si>
  <si>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</si>
  <si>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</si>
  <si>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</si>
  <si>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</si>
  <si>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</si>
  <si>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</si>
  <si>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</si>
  <si>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</si>
  <si>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</si>
  <si>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</si>
  <si>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</si>
  <si>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</si>
  <si>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</si>
  <si>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</si>
  <si>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</si>
  <si>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</si>
  <si>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</si>
  <si>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</si>
  <si>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</si>
  <si>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</si>
  <si>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</si>
  <si>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</si>
  <si>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</si>
  <si>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</si>
  <si>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</si>
  <si>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</si>
  <si>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</si>
  <si>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</si>
  <si>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</si>
  <si>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</si>
  <si>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</si>
  <si>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</si>
  <si>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</si>
  <si>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</si>
  <si>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</si>
  <si>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</si>
  <si>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</si>
  <si>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</si>
  <si>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</si>
  <si>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</si>
  <si>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</si>
  <si>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</si>
  <si>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</si>
  <si>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</si>
  <si>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</si>
  <si>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</si>
  <si>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</si>
  <si>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</si>
  <si>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</si>
  <si>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</si>
  <si>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</si>
  <si>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</si>
  <si>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</si>
  <si>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</si>
  <si>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</si>
  <si>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</si>
  <si>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</si>
  <si>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</si>
  <si>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</si>
  <si>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</si>
  <si>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</si>
  <si>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</si>
  <si>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</si>
  <si>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</si>
  <si>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</si>
  <si>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</si>
  <si>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</si>
  <si>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</si>
  <si>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</si>
  <si>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</si>
  <si>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</si>
  <si>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</si>
  <si>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</si>
  <si>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</si>
  <si>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</si>
  <si>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</si>
  <si>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</si>
  <si>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</si>
  <si>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</si>
  <si>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</si>
  <si>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</si>
  <si>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</si>
  <si>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</si>
  <si>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</si>
  <si>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</si>
  <si>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</si>
  <si>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</si>
  <si>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</si>
  <si>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</si>
  <si>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</si>
  <si>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</si>
  <si>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</si>
  <si>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</si>
  <si>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</si>
  <si>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</si>
  <si>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</si>
  <si>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</si>
  <si>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</si>
  <si>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 xml:space="preserve">   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</si>
  <si>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</si>
  <si>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</si>
  <si>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</si>
  <si>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</si>
  <si>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</si>
  <si>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</si>
  <si>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</si>
  <si>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</si>
  <si>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</si>
  <si>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</si>
  <si>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</si>
  <si>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</si>
  <si>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</si>
  <si>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</si>
  <si>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</si>
  <si>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</si>
  <si>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</si>
  <si>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</si>
  <si>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</si>
  <si>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</si>
  <si>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</si>
  <si>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</si>
  <si>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</si>
  <si>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</si>
  <si>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</si>
  <si>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</si>
  <si>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</si>
  <si>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</si>
  <si>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</si>
  <si>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</si>
  <si>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</si>
  <si>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</si>
  <si>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</si>
  <si>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</si>
  <si>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</si>
  <si>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</si>
  <si>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</si>
  <si>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</si>
  <si>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</si>
  <si>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</si>
  <si>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</si>
  <si>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</si>
  <si>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</si>
  <si>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</si>
  <si>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</si>
  <si>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</si>
  <si>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</si>
  <si>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</si>
  <si>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</si>
  <si>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</si>
  <si>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</si>
  <si>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</si>
  <si>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</si>
  <si>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</si>
  <si>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</si>
  <si>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</si>
  <si>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</si>
  <si>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</si>
  <si>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00438 ปากคาด,สสอ_</t>
  </si>
  <si>
    <t>00440 ศรีวิไล,สสอ_</t>
  </si>
  <si>
    <t>00441 บุ่งคล้า,สสอ_</t>
  </si>
  <si>
    <t>2116000000.000</t>
  </si>
  <si>
    <t>5101040000.000</t>
  </si>
  <si>
    <t>2.1.7 หนี้สินหมุนเวียนอื่น</t>
  </si>
  <si>
    <t>5.1.2 บัญชีค่าบำเหน็จบำนาญ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</si>
  <si>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</si>
  <si>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</si>
  <si>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</si>
  <si>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</si>
  <si>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</si>
  <si>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</si>
  <si>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</si>
  <si>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</si>
  <si>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</si>
  <si>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</si>
  <si>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</si>
  <si>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</si>
  <si>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</si>
  <si>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</si>
  <si>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</si>
  <si>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</si>
  <si>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</si>
  <si>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</si>
  <si>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</si>
  <si>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</si>
  <si>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</si>
  <si>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</si>
  <si>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</si>
  <si>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</si>
  <si>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</si>
  <si>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</si>
  <si>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</si>
  <si>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</si>
  <si>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</si>
  <si>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</si>
  <si>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</si>
  <si>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</si>
  <si>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</si>
  <si>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</si>
  <si>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</si>
  <si>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</si>
  <si>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</si>
  <si>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</si>
  <si>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</si>
  <si>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</si>
  <si>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</si>
  <si>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</si>
  <si>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</si>
  <si>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</si>
  <si>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</si>
  <si>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</si>
  <si>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</si>
  <si>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</si>
  <si>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</si>
  <si>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</si>
  <si>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</si>
  <si>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</si>
  <si>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</si>
  <si>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</si>
  <si>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</si>
  <si>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</si>
  <si>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</si>
  <si>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</si>
  <si>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</si>
  <si>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</si>
  <si>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</si>
  <si>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</si>
  <si>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</si>
  <si>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</si>
  <si>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</si>
  <si>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</si>
  <si>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</si>
  <si>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</si>
  <si>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</si>
  <si>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</si>
  <si>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</si>
  <si>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</si>
  <si>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</si>
  <si>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</si>
  <si>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</si>
  <si>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</si>
  <si>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</si>
  <si>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</si>
  <si>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</si>
  <si>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</si>
  <si>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</si>
  <si>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</si>
  <si>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</si>
  <si>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</si>
  <si>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1211000000.000</t>
  </si>
  <si>
    <t>4306000000.000</t>
  </si>
  <si>
    <t>5108000000.000</t>
  </si>
  <si>
    <t>1.2.3 ที่ดิน</t>
  </si>
  <si>
    <t>1.2.7 งานระหว่างก่อสร้าง</t>
  </si>
  <si>
    <t>4.2.4 รายรับจากการขายสินทรัพย์ของหน่วยงาน</t>
  </si>
  <si>
    <t>5.1.8 หนี้สูญและหนี้สงสัยจะสูญ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</si>
  <si>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</si>
  <si>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</si>
  <si>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</si>
  <si>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</si>
  <si>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</si>
  <si>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</si>
  <si>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</si>
  <si>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</si>
  <si>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</si>
  <si>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</si>
  <si>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</si>
  <si>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</si>
  <si>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</si>
  <si>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</si>
  <si>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</si>
  <si>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</si>
  <si>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</si>
  <si>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</si>
  <si>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</si>
  <si>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</si>
  <si>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</si>
  <si>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</si>
  <si>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</si>
  <si>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</si>
  <si>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</si>
  <si>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</si>
  <si>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</si>
  <si>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</si>
  <si>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</si>
  <si>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</si>
  <si>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</si>
  <si>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</si>
  <si>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</si>
  <si>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</si>
  <si>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</si>
  <si>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</si>
  <si>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</si>
  <si>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</si>
  <si>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</si>
  <si>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</si>
  <si>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</si>
  <si>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</si>
  <si>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</si>
  <si>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</si>
  <si>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</si>
  <si>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</si>
  <si>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</si>
  <si>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</si>
  <si>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</si>
  <si>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</si>
  <si>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</si>
  <si>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</si>
  <si>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</si>
  <si>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</si>
  <si>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</si>
  <si>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</si>
  <si>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</si>
  <si>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</si>
  <si>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</si>
  <si>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</si>
  <si>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</si>
  <si>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</si>
  <si>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</si>
  <si>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</si>
  <si>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</si>
  <si>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</si>
  <si>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</si>
  <si>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</si>
  <si>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</si>
  <si>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</si>
  <si>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</si>
  <si>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</si>
  <si>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</si>
  <si>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</si>
  <si>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</si>
  <si>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</si>
  <si>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</si>
  <si>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</si>
  <si>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</si>
  <si>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</si>
  <si>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</si>
  <si>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</si>
  <si>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</si>
  <si>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</si>
  <si>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</si>
  <si>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</si>
  <si>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</si>
  <si>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</si>
  <si>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</si>
  <si>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</si>
  <si>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</si>
  <si>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</si>
  <si>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</si>
  <si>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</si>
  <si>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</si>
  <si>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</si>
  <si>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</si>
  <si>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</si>
  <si>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</si>
  <si>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</si>
  <si>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</si>
  <si>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</si>
  <si>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</si>
  <si>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</si>
  <si>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</si>
  <si>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</si>
  <si>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</si>
  <si>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</si>
  <si>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</si>
  <si>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</si>
  <si>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</si>
  <si>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</si>
  <si>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</si>
  <si>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</si>
  <si>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</si>
  <si>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</si>
  <si>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</si>
  <si>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</si>
  <si>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</si>
  <si>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</si>
  <si>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</si>
  <si>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</si>
  <si>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</si>
  <si>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</si>
  <si>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</si>
  <si>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</si>
  <si>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</si>
  <si>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</si>
  <si>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</si>
  <si>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</si>
  <si>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</si>
  <si>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</si>
  <si>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</si>
  <si>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</si>
  <si>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</si>
  <si>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</si>
  <si>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</si>
  <si>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</si>
  <si>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</si>
  <si>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</si>
  <si>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</si>
  <si>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</si>
  <si>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</si>
  <si>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</si>
  <si>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</si>
  <si>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</si>
  <si>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</si>
  <si>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</si>
  <si>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</si>
  <si>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</si>
  <si>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</si>
  <si>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</si>
  <si>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</si>
  <si>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</si>
  <si>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</si>
  <si>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</si>
  <si>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</si>
  <si>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</si>
  <si>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</si>
  <si>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</si>
  <si>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</si>
  <si>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</si>
  <si>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</si>
  <si>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</si>
  <si>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</si>
  <si>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</si>
  <si>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</si>
  <si>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</si>
  <si>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</si>
  <si>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</si>
  <si>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</si>
  <si>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</si>
  <si>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</si>
  <si>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</si>
  <si>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</si>
  <si>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</si>
  <si>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</si>
  <si>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</si>
  <si>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</si>
  <si>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</si>
  <si>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</si>
  <si>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</si>
  <si>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</si>
  <si>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</si>
  <si>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</si>
  <si>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</si>
  <si>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</si>
  <si>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</si>
  <si>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</si>
  <si>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</si>
  <si>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</si>
  <si>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</si>
  <si>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</si>
  <si>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</si>
  <si>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</si>
  <si>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</si>
  <si>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</si>
  <si>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</si>
  <si>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</si>
  <si>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</si>
  <si>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</si>
  <si>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</si>
  <si>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</si>
  <si>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</si>
  <si>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</si>
  <si>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</si>
  <si>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</si>
  <si>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</si>
  <si>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</si>
  <si>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</si>
  <si>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</si>
  <si>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</si>
  <si>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</si>
  <si>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</si>
  <si>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</si>
  <si>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</si>
  <si>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</si>
  <si>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</si>
  <si>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</si>
  <si>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</si>
  <si>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</si>
  <si>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</si>
  <si>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</si>
  <si>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</si>
  <si>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</si>
  <si>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</si>
  <si>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</si>
  <si>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</si>
  <si>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</si>
  <si>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</si>
  <si>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</si>
  <si>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</si>
  <si>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</si>
  <si>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</si>
  <si>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</si>
  <si>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</si>
  <si>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</si>
  <si>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</si>
  <si>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</si>
  <si>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</si>
  <si>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</si>
  <si>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</si>
  <si>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</si>
  <si>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</si>
  <si>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</si>
  <si>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</si>
  <si>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</si>
  <si>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</si>
  <si>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</si>
  <si>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</si>
  <si>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</si>
  <si>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</si>
  <si>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</si>
  <si>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</si>
  <si>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</si>
  <si>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</si>
  <si>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</si>
  <si>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</si>
  <si>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</si>
  <si>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</si>
  <si>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</si>
  <si>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</si>
  <si>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</si>
  <si>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</si>
  <si>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</si>
  <si>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</si>
  <si>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</si>
  <si>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</si>
  <si>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</si>
  <si>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</si>
  <si>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</si>
  <si>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</si>
  <si>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</si>
  <si>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</si>
  <si>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</si>
  <si>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</si>
  <si>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</si>
  <si>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</si>
  <si>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</si>
  <si>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</si>
  <si>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</si>
  <si>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</si>
  <si>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</si>
  <si>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</si>
  <si>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</si>
  <si>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</si>
  <si>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</si>
  <si>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</si>
  <si>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</si>
  <si>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</si>
  <si>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</si>
  <si>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</si>
  <si>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</si>
  <si>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</si>
  <si>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</si>
  <si>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</si>
  <si>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</si>
  <si>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</si>
  <si>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</si>
  <si>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</si>
  <si>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</si>
  <si>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</si>
  <si>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</si>
  <si>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</si>
  <si>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</si>
  <si>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</si>
  <si>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</si>
  <si>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</si>
  <si>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</si>
  <si>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</si>
  <si>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</si>
  <si>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</si>
  <si>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</si>
  <si>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</si>
  <si>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</si>
  <si>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</si>
  <si>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</si>
  <si>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</si>
  <si>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</si>
  <si>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</si>
  <si>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</si>
  <si>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</si>
  <si>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</si>
  <si>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</si>
  <si>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</si>
  <si>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</si>
  <si>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</si>
  <si>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</si>
  <si>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</si>
  <si>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</si>
  <si>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</si>
  <si>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</si>
  <si>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</si>
  <si>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</si>
  <si>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</si>
  <si>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</si>
  <si>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</si>
  <si>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</si>
  <si>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</si>
  <si>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</si>
  <si>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</si>
  <si>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</si>
  <si>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</si>
  <si>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</si>
  <si>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</si>
  <si>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</si>
  <si>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</si>
  <si>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</si>
  <si>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</si>
  <si>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</si>
  <si>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</si>
  <si>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</si>
  <si>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</si>
  <si>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</si>
  <si>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</si>
  <si>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</si>
  <si>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</si>
  <si>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</si>
  <si>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</si>
  <si>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</si>
  <si>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</si>
  <si>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</si>
  <si>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</si>
  <si>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</si>
  <si>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</si>
  <si>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</si>
  <si>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</si>
  <si>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</si>
  <si>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</si>
  <si>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</si>
  <si>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</si>
  <si>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</si>
  <si>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</si>
  <si>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</si>
  <si>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</si>
  <si>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</si>
  <si>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</si>
  <si>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</si>
  <si>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</si>
  <si>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</si>
  <si>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</si>
  <si>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</si>
  <si>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</si>
  <si>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</si>
  <si>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</si>
  <si>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04866 รพ_สต_บ้านม่วง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</si>
  <si>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</si>
  <si>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</si>
  <si>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</si>
  <si>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</si>
  <si>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</si>
  <si>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</si>
  <si>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</si>
  <si>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</si>
  <si>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</si>
  <si>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</si>
  <si>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</si>
  <si>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</si>
  <si>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</si>
  <si>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</si>
  <si>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</si>
  <si>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</si>
  <si>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</si>
  <si>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</si>
  <si>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</si>
  <si>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</si>
  <si>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</si>
  <si>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</si>
  <si>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</si>
  <si>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</si>
  <si>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</si>
  <si>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</si>
  <si>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</si>
  <si>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</si>
  <si>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</si>
  <si>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</si>
  <si>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</si>
  <si>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</si>
  <si>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</si>
  <si>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</si>
  <si>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</si>
  <si>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</si>
  <si>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</si>
  <si>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</si>
  <si>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</si>
  <si>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</si>
  <si>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</si>
  <si>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</si>
  <si>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</si>
  <si>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</si>
  <si>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</si>
  <si>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</si>
  <si>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</si>
  <si>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</si>
  <si>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</si>
  <si>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</si>
  <si>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</si>
  <si>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</si>
  <si>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</si>
  <si>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</si>
  <si>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</si>
  <si>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</si>
  <si>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</si>
  <si>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</si>
  <si>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</si>
  <si>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</si>
  <si>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</si>
  <si>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</si>
  <si>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</si>
  <si>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</si>
  <si>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</si>
  <si>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</si>
  <si>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</si>
  <si>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</si>
  <si>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</si>
  <si>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</si>
  <si>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</si>
  <si>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</si>
  <si>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</si>
  <si>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</si>
  <si>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</si>
  <si>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</si>
  <si>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</si>
  <si>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</si>
  <si>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</si>
  <si>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</si>
  <si>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</si>
  <si>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</si>
  <si>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</si>
  <si>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</si>
  <si>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</si>
  <si>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</si>
  <si>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</si>
  <si>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</si>
  <si>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</si>
  <si>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</si>
  <si>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</si>
  <si>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</si>
  <si>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</si>
  <si>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</si>
  <si>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</si>
  <si>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</si>
  <si>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</si>
  <si>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</si>
  <si>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</si>
  <si>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</si>
  <si>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</si>
  <si>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</si>
  <si>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</si>
  <si>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</si>
  <si>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</si>
  <si>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</si>
  <si>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</si>
  <si>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</si>
  <si>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</si>
  <si>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</si>
  <si>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</si>
  <si>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</si>
  <si>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</si>
  <si>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</si>
  <si>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</si>
  <si>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</si>
  <si>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</si>
  <si>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</si>
  <si>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</si>
  <si>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</si>
  <si>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</si>
  <si>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</si>
  <si>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</si>
  <si>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</si>
  <si>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</si>
  <si>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</si>
  <si>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</si>
  <si>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</si>
  <si>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</si>
  <si>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</si>
  <si>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</si>
  <si>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</si>
  <si>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</si>
  <si>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</si>
  <si>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</si>
  <si>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</si>
  <si>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</si>
  <si>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</si>
  <si>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</si>
  <si>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</si>
  <si>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</si>
  <si>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</si>
  <si>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</si>
  <si>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</si>
  <si>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</si>
  <si>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</si>
  <si>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</si>
  <si>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</si>
  <si>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</si>
  <si>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</si>
  <si>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</si>
  <si>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</si>
  <si>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</si>
  <si>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</si>
  <si>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</si>
  <si>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</si>
  <si>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</si>
  <si>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</si>
  <si>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</si>
  <si>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</si>
  <si>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</si>
  <si>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</si>
  <si>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</si>
  <si>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</si>
  <si>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</si>
  <si>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</si>
  <si>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</si>
  <si>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</si>
  <si>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</si>
  <si>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</si>
  <si>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</si>
  <si>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</si>
  <si>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</si>
  <si>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</si>
  <si>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</si>
  <si>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</si>
  <si>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</si>
  <si>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</si>
  <si>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</si>
  <si>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</si>
  <si>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</si>
  <si>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</si>
  <si>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</si>
  <si>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</si>
  <si>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</si>
  <si>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</si>
  <si>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</si>
  <si>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</si>
  <si>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</si>
  <si>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</si>
  <si>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</si>
  <si>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</si>
  <si>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</si>
  <si>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</si>
  <si>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</si>
  <si>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</si>
  <si>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</si>
  <si>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</si>
  <si>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</si>
  <si>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</si>
  <si>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</si>
  <si>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</si>
  <si>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</si>
  <si>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</si>
  <si>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</si>
  <si>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</si>
  <si>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</si>
  <si>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</si>
  <si>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</si>
  <si>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</si>
  <si>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</si>
  <si>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</si>
  <si>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</si>
  <si>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</si>
  <si>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</si>
  <si>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</si>
  <si>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</si>
  <si>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</si>
  <si>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</si>
  <si>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</si>
  <si>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</si>
  <si>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</si>
  <si>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</si>
  <si>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</si>
  <si>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</si>
  <si>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</si>
  <si>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</si>
  <si>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</si>
  <si>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</si>
  <si>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</si>
  <si>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</si>
  <si>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</si>
  <si>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</si>
  <si>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</si>
  <si>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</si>
  <si>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</si>
  <si>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</si>
  <si>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</si>
  <si>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</si>
  <si>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</si>
  <si>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</si>
  <si>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</si>
  <si>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</si>
  <si>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</si>
  <si>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</si>
  <si>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</si>
  <si>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</si>
  <si>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</si>
  <si>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</si>
  <si>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</si>
  <si>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</si>
  <si>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</si>
  <si>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</si>
  <si>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</si>
  <si>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</si>
  <si>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</si>
  <si>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</si>
  <si>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</si>
  <si>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</si>
  <si>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</si>
  <si>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</si>
  <si>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</si>
  <si>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</si>
  <si>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</si>
  <si>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</si>
  <si>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</si>
  <si>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</si>
  <si>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</si>
  <si>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</si>
  <si>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</si>
  <si>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</si>
  <si>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</si>
  <si>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</si>
  <si>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</si>
  <si>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</si>
  <si>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</si>
  <si>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</si>
  <si>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</si>
  <si>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</si>
  <si>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</si>
  <si>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</si>
  <si>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</si>
  <si>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</si>
  <si>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</si>
  <si>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</si>
  <si>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</si>
  <si>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</si>
  <si>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</si>
  <si>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</si>
  <si>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</si>
  <si>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</si>
  <si>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</si>
  <si>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</si>
  <si>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</si>
  <si>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</si>
  <si>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</si>
  <si>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</si>
  <si>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</si>
  <si>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</si>
  <si>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</si>
  <si>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</si>
  <si>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</si>
  <si>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</si>
  <si>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</si>
  <si>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</si>
  <si>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</si>
  <si>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</si>
  <si>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</si>
  <si>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</si>
  <si>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</si>
  <si>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</si>
  <si>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</si>
  <si>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</si>
  <si>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</si>
  <si>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</si>
  <si>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</si>
  <si>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</si>
  <si>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</si>
  <si>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</si>
  <si>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</si>
  <si>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</si>
  <si>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</si>
  <si>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</si>
  <si>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</si>
  <si>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</si>
  <si>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</si>
  <si>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</si>
  <si>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</si>
  <si>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</si>
  <si>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</si>
  <si>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</si>
  <si>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</si>
  <si>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</si>
  <si>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</si>
  <si>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</si>
  <si>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</si>
  <si>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สำหรับเดือน พฤศจิกายน 2562  ปีงบประมาณ 2563  (ข้อมูล ณ วันที่ 27 ธันวาคม 2562  เวลา 09.06 น.)</t>
  </si>
  <si>
    <t xml:space="preserve">                                                    สำหรับเดือน พฤศจิกายน 2562  ปีงบประมาณ 2563  (ข้อมูล ณ วันที่ 27 ธันวาคม 2562  เวลา 09.06 น.)</t>
  </si>
  <si>
    <t>00400 สำนักงานสาธารณสุขอำเภอกุมภวาปี</t>
  </si>
  <si>
    <t>14441 เทศบาลเมืองสกลนคร</t>
  </si>
  <si>
    <t>23748 ศสช_รพ_สน_2</t>
  </si>
  <si>
    <t>23816 ศสช_วัดแจ้ง</t>
  </si>
  <si>
    <t>05682 รพ_สต_ดงน้อย</t>
  </si>
  <si>
    <t>รพ.สต.ชัยพร</t>
  </si>
  <si>
    <t>รพ.สต.สังคม ,รพ.สต.บ้านผาตั้ง ,รพ.สต.นางิ้ว</t>
  </si>
  <si>
    <t>รพ.สต.บ้านขัวก่าย</t>
  </si>
  <si>
    <t>รพ.สต.บ้านกลาง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</si>
</sst>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9" fillId="7" borderId="3" xfId="1" applyFont="1" applyFill="1" applyBorder="1" applyAlignment="1">
      <alignment horizontal="center"/>
    </xf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1" fillId="0" borderId="0" xfId="1" applyFont="1" applyAlignment="1"/>
    <xf numFmtId="0" fontId="20" fillId="0" borderId="0" xfId="0" applyFont="1" applyAlignment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20" fillId="0" borderId="1" xfId="0" applyFont="1" applyBorder="1" applyAlignment="1">
      <alignment vertical="center"/>
    </xf>
    <xf numFmtId="0" fontId="20" fillId="0" borderId="1" xfId="0" applyFont="1" applyBorder="1" applyAlignment="1"/>
    <xf numFmtId="0" fontId="21" fillId="0" borderId="0" xfId="0" applyFont="1" applyAlignment="1">
      <alignment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43" fontId="21" fillId="2" borderId="3" xfId="1" applyFont="1" applyFill="1" applyBorder="1"/>
    <xf numFmtId="0" fontId="20" fillId="3" borderId="3" xfId="0" applyFont="1" applyFill="1" applyBorder="1" applyAlignment="1">
      <alignment horizontal="center"/>
    </xf>
    <xf numFmtId="0" fontId="20" fillId="3" borderId="3" xfId="0" applyFont="1" applyFill="1" applyBorder="1"/>
    <xf numFmtId="188" fontId="20" fillId="16" borderId="3" xfId="1" applyNumberFormat="1" applyFont="1" applyFill="1" applyBorder="1"/>
    <xf numFmtId="43" fontId="20" fillId="3" borderId="3" xfId="1" applyFont="1" applyFill="1" applyBorder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188" fontId="20" fillId="3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0" fontId="20" fillId="8" borderId="7" xfId="0" applyFont="1" applyFill="1" applyBorder="1" applyAlignment="1">
      <alignment horizontal="center"/>
    </xf>
    <xf numFmtId="0" fontId="20" fillId="8" borderId="7" xfId="0" applyFont="1" applyFill="1" applyBorder="1"/>
    <xf numFmtId="188" fontId="20" fillId="8" borderId="7" xfId="1" applyNumberFormat="1" applyFont="1" applyFill="1" applyBorder="1"/>
    <xf numFmtId="43" fontId="20" fillId="8" borderId="7" xfId="1" applyFont="1" applyFill="1" applyBorder="1"/>
    <xf numFmtId="187" fontId="20" fillId="8" borderId="7" xfId="1" applyNumberFormat="1" applyFont="1" applyFill="1" applyBorder="1"/>
    <xf numFmtId="0" fontId="20" fillId="14" borderId="11" xfId="0" applyFont="1" applyFill="1" applyBorder="1" applyAlignment="1">
      <alignment horizontal="center"/>
    </xf>
    <xf numFmtId="0" fontId="20" fillId="14" borderId="11" xfId="0" applyFont="1" applyFill="1" applyBorder="1"/>
    <xf numFmtId="188" fontId="20" fillId="14" borderId="11" xfId="1" applyNumberFormat="1" applyFont="1" applyFill="1" applyBorder="1"/>
    <xf numFmtId="43" fontId="20" fillId="14" borderId="11" xfId="1" applyFont="1" applyFill="1" applyBorder="1"/>
    <xf numFmtId="187" fontId="20" fillId="14" borderId="11" xfId="1" applyNumberFormat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4" xfId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3" xfId="1" applyFont="1" applyFill="1" applyBorder="1"/>
    <xf numFmtId="0" fontId="20" fillId="0" borderId="3" xfId="0" applyFont="1" applyBorder="1"/>
    <xf numFmtId="187" fontId="20" fillId="3" borderId="3" xfId="1" applyNumberFormat="1" applyFont="1" applyFill="1" applyBorder="1"/>
    <xf numFmtId="1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0" fontId="21" fillId="0" borderId="3" xfId="0" applyNumberFormat="1" applyFont="1" applyFill="1" applyBorder="1" applyAlignment="1">
      <alignment horizontal="center"/>
    </xf>
    <xf numFmtId="2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/>
    <xf numFmtId="43" fontId="21" fillId="0" borderId="3" xfId="1" applyFont="1" applyFill="1" applyBorder="1"/>
    <xf numFmtId="187" fontId="21" fillId="0" borderId="3" xfId="1" applyNumberFormat="1" applyFont="1" applyFill="1" applyBorder="1"/>
    <xf numFmtId="187" fontId="21" fillId="0" borderId="0" xfId="1" applyNumberFormat="1" applyFont="1" applyFill="1"/>
    <xf numFmtId="43" fontId="21" fillId="0" borderId="0" xfId="1" applyFont="1" applyFill="1"/>
    <xf numFmtId="0" fontId="21" fillId="0" borderId="0" xfId="0" applyFont="1" applyFill="1"/>
    <xf numFmtId="187" fontId="20" fillId="2" borderId="0" xfId="1" applyNumberFormat="1" applyFont="1" applyFill="1"/>
    <xf numFmtId="2" fontId="21" fillId="2" borderId="3" xfId="0" applyNumberFormat="1" applyFont="1" applyFill="1" applyBorder="1"/>
    <xf numFmtId="0" fontId="21" fillId="7" borderId="0" xfId="0" applyFont="1" applyFill="1"/>
    <xf numFmtId="2" fontId="21" fillId="2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43" fontId="22" fillId="2" borderId="3" xfId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188" fontId="21" fillId="0" borderId="0" xfId="1" applyNumberFormat="1" applyFont="1"/>
    <xf numFmtId="0" fontId="20" fillId="0" borderId="3" xfId="0" applyFont="1" applyBorder="1" applyAlignment="1">
      <alignment horizontal="center"/>
    </xf>
    <xf numFmtId="0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1" fillId="14" borderId="11" xfId="0" applyFont="1" applyFill="1" applyBorder="1"/>
    <xf numFmtId="0" fontId="20" fillId="8" borderId="2" xfId="0" applyFont="1" applyFill="1" applyBorder="1" applyAlignment="1">
      <alignment horizontal="center"/>
    </xf>
    <xf numFmtId="0" fontId="20" fillId="8" borderId="2" xfId="0" applyFont="1" applyFill="1" applyBorder="1"/>
    <xf numFmtId="188" fontId="20" fillId="8" borderId="2" xfId="1" applyNumberFormat="1" applyFont="1" applyFill="1" applyBorder="1"/>
    <xf numFmtId="43" fontId="20" fillId="8" borderId="2" xfId="1" applyFont="1" applyFill="1" applyBorder="1"/>
    <xf numFmtId="187" fontId="20" fillId="8" borderId="2" xfId="1" applyNumberFormat="1" applyFont="1" applyFill="1" applyBorder="1"/>
    <xf numFmtId="0" fontId="20" fillId="14" borderId="7" xfId="0" applyFont="1" applyFill="1" applyBorder="1" applyAlignment="1">
      <alignment horizontal="center"/>
    </xf>
    <xf numFmtId="0" fontId="20" fillId="14" borderId="7" xfId="0" applyFont="1" applyFill="1" applyBorder="1"/>
    <xf numFmtId="188" fontId="20" fillId="14" borderId="7" xfId="1" applyNumberFormat="1" applyFont="1" applyFill="1" applyBorder="1"/>
    <xf numFmtId="43" fontId="20" fillId="14" borderId="7" xfId="1" applyFont="1" applyFill="1" applyBorder="1"/>
    <xf numFmtId="187" fontId="20" fillId="14" borderId="7" xfId="1" applyNumberFormat="1" applyFont="1" applyFill="1" applyBorder="1"/>
    <xf numFmtId="0" fontId="21" fillId="14" borderId="7" xfId="0" applyFont="1" applyFill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0" fillId="3" borderId="0" xfId="0" applyFont="1" applyFill="1"/>
    <xf numFmtId="0" fontId="21" fillId="14" borderId="3" xfId="0" applyFont="1" applyFill="1" applyBorder="1" applyAlignment="1">
      <alignment horizontal="center"/>
    </xf>
    <xf numFmtId="0" fontId="21" fillId="14" borderId="3" xfId="0" applyFont="1" applyFill="1" applyBorder="1"/>
    <xf numFmtId="188" fontId="21" fillId="14" borderId="3" xfId="1" applyNumberFormat="1" applyFont="1" applyFill="1" applyBorder="1"/>
    <xf numFmtId="43" fontId="20" fillId="14" borderId="3" xfId="1" applyFont="1" applyFill="1" applyBorder="1"/>
    <xf numFmtId="187" fontId="20" fillId="14" borderId="3" xfId="1" applyNumberFormat="1" applyFont="1" applyFill="1" applyBorder="1"/>
    <xf numFmtId="0" fontId="20" fillId="14" borderId="3" xfId="0" applyFont="1" applyFill="1" applyBorder="1"/>
    <xf numFmtId="188" fontId="20" fillId="14" borderId="3" xfId="1" applyNumberFormat="1" applyFont="1" applyFill="1" applyBorder="1"/>
    <xf numFmtId="0" fontId="20" fillId="14" borderId="3" xfId="0" applyFont="1" applyFill="1" applyBorder="1" applyAlignment="1">
      <alignment horizontal="center"/>
    </xf>
    <xf numFmtId="38" fontId="20" fillId="14" borderId="3" xfId="1" applyNumberFormat="1" applyFont="1" applyFill="1" applyBorder="1"/>
    <xf numFmtId="0" fontId="21" fillId="0" borderId="0" xfId="0" applyFont="1" applyAlignment="1">
      <alignment horizontal="center"/>
    </xf>
    <xf numFmtId="43" fontId="21" fillId="0" borderId="0" xfId="1" applyNumberFormat="1" applyFont="1"/>
    <xf numFmtId="0" fontId="20" fillId="2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43" fontId="20" fillId="4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2" fontId="20" fillId="6" borderId="3" xfId="0" applyNumberFormat="1" applyFont="1" applyFill="1" applyBorder="1" applyAlignment="1">
      <alignment horizontal="right"/>
    </xf>
    <xf numFmtId="0" fontId="20" fillId="0" borderId="3" xfId="0" applyFont="1" applyBorder="1" applyAlignment="1">
      <alignment wrapText="1"/>
    </xf>
    <xf numFmtId="2" fontId="20" fillId="6" borderId="3" xfId="1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43" fontId="20" fillId="4" borderId="7" xfId="1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2" fontId="20" fillId="6" borderId="7" xfId="1" applyNumberFormat="1" applyFont="1" applyFill="1" applyBorder="1" applyAlignment="1">
      <alignment horizontal="right"/>
    </xf>
    <xf numFmtId="0" fontId="20" fillId="0" borderId="7" xfId="0" applyFont="1" applyBorder="1"/>
    <xf numFmtId="0" fontId="20" fillId="0" borderId="2" xfId="0" applyFont="1" applyBorder="1" applyAlignment="1">
      <alignment vertical="center"/>
    </xf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43" fontId="20" fillId="4" borderId="3" xfId="1" applyFont="1" applyFill="1" applyBorder="1" applyAlignment="1">
      <alignment horizontal="center" vertical="center"/>
    </xf>
    <xf numFmtId="2" fontId="20" fillId="6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3" fontId="0" fillId="2" borderId="0" xfId="0" applyNumberFormat="1" applyFill="1"/>
    <xf numFmtId="43" fontId="0" fillId="2" borderId="0" xfId="1" applyFont="1" applyFill="1" applyAlignment="1">
      <alignment horizontal="left"/>
    </xf>
    <xf numFmtId="43" fontId="1" fillId="2" borderId="0" xfId="0" applyNumberFormat="1" applyFont="1" applyFill="1"/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21" fillId="2" borderId="3" xfId="1" applyNumberFormat="1" applyFont="1" applyFill="1" applyBorder="1"/>
    <xf numFmtId="43" fontId="21" fillId="0" borderId="3" xfId="1" applyNumberFormat="1" applyFont="1" applyBorder="1"/>
    <xf numFmtId="43" fontId="0" fillId="23" borderId="0" xfId="0" applyNumberFormat="1" applyFill="1"/>
    <xf numFmtId="2" fontId="11" fillId="2" borderId="0" xfId="0" applyNumberFormat="1" applyFont="1" applyFill="1"/>
    <xf numFmtId="43" fontId="10" fillId="23" borderId="0" xfId="1" applyFont="1" applyFill="1"/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43" fontId="20" fillId="9" borderId="2" xfId="1" applyFont="1" applyFill="1" applyBorder="1" applyAlignment="1">
      <alignment horizontal="center" vertical="center" wrapText="1"/>
    </xf>
    <xf numFmtId="43" fontId="20" fillId="9" borderId="4" xfId="1" applyFont="1" applyFill="1" applyBorder="1" applyAlignment="1">
      <alignment horizontal="center" vertical="center" wrapText="1"/>
    </xf>
    <xf numFmtId="187" fontId="21" fillId="7" borderId="16" xfId="1" applyNumberFormat="1" applyFont="1" applyFill="1" applyBorder="1" applyAlignment="1">
      <alignment horizontal="center" vertical="center"/>
    </xf>
    <xf numFmtId="0" fontId="20" fillId="14" borderId="8" xfId="0" applyFont="1" applyFill="1" applyBorder="1" applyAlignment="1">
      <alignment horizontal="center"/>
    </xf>
    <xf numFmtId="0" fontId="20" fillId="14" borderId="10" xfId="0" applyFont="1" applyFill="1" applyBorder="1" applyAlignment="1">
      <alignment horizontal="center"/>
    </xf>
    <xf numFmtId="0" fontId="20" fillId="14" borderId="9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left"/>
    </xf>
    <xf numFmtId="0" fontId="20" fillId="14" borderId="13" xfId="0" applyFont="1" applyFill="1" applyBorder="1" applyAlignment="1">
      <alignment horizontal="left"/>
    </xf>
    <xf numFmtId="0" fontId="20" fillId="14" borderId="14" xfId="0" applyFont="1" applyFill="1" applyBorder="1" applyAlignment="1">
      <alignment horizontal="left"/>
    </xf>
    <xf numFmtId="43" fontId="20" fillId="4" borderId="3" xfId="1" applyFont="1" applyFill="1" applyBorder="1" applyAlignment="1">
      <alignment horizontal="center" vertical="center" wrapText="1"/>
    </xf>
    <xf numFmtId="187" fontId="20" fillId="6" borderId="2" xfId="1" applyNumberFormat="1" applyFont="1" applyFill="1" applyBorder="1" applyAlignment="1">
      <alignment horizontal="center" vertical="center" wrapText="1"/>
    </xf>
    <xf numFmtId="187" fontId="20" fillId="6" borderId="4" xfId="1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188" fontId="20" fillId="8" borderId="2" xfId="1" applyNumberFormat="1" applyFont="1" applyFill="1" applyBorder="1" applyAlignment="1">
      <alignment horizontal="center" vertical="center" wrapText="1"/>
    </xf>
    <xf numFmtId="188" fontId="20" fillId="8" borderId="4" xfId="1" applyNumberFormat="1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0" fillId="14" borderId="9" xfId="0" applyFont="1" applyFill="1" applyBorder="1" applyAlignment="1">
      <alignment horizontal="left"/>
    </xf>
    <xf numFmtId="0" fontId="21" fillId="19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14" borderId="5" xfId="0" applyFont="1" applyFill="1" applyBorder="1" applyAlignment="1">
      <alignment horizontal="left"/>
    </xf>
    <xf numFmtId="0" fontId="20" fillId="14" borderId="15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43" fontId="20" fillId="13" borderId="0" xfId="1" applyFont="1" applyFill="1" applyAlignment="1">
      <alignment horizontal="center" vertical="center" wrapText="1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พฤศจิกายน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98.360655737704917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95.945945945945937</c:v>
                </c:pt>
                <c:pt idx="5">
                  <c:v>99.404761904761912</c:v>
                </c:pt>
                <c:pt idx="6">
                  <c:v>99.337748344370851</c:v>
                </c:pt>
                <c:pt idx="7">
                  <c:v>99.313501144164761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1.639344262295082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4.0540540540540544</c:v>
                </c:pt>
                <c:pt idx="5">
                  <c:v>0.59523809523809523</c:v>
                </c:pt>
                <c:pt idx="6">
                  <c:v>0.66225165562913912</c:v>
                </c:pt>
                <c:pt idx="7">
                  <c:v>0.68649885583524028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080752"/>
        <c:axId val="1777076944"/>
      </c:barChart>
      <c:catAx>
        <c:axId val="177708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777076944"/>
        <c:crosses val="autoZero"/>
        <c:auto val="1"/>
        <c:lblAlgn val="ctr"/>
        <c:lblOffset val="100"/>
        <c:noMultiLvlLbl val="0"/>
      </c:catAx>
      <c:valAx>
        <c:axId val="17770769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777080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X1" zoomScale="70" zoomScaleNormal="70" workbookViewId="0">
      <selection activeCell="Z1" sqref="A1:Z1048576"/>
    </sheetView>
  </sheetViews>
  <sheetFormatPr defaultColWidth="27.375" defaultRowHeight="14.25" x14ac:dyDescent="0.2"/>
  <cols>
    <col min="1" max="1" width="27.375" style="62"/>
    <col min="2" max="4" width="27.375" style="288"/>
    <col min="5" max="7" width="27.375" style="62"/>
    <col min="8" max="11" width="27.375" style="289"/>
    <col min="12" max="15" width="27.375" style="62"/>
    <col min="16" max="20" width="27.375" style="52"/>
    <col min="21" max="26" width="27.375" style="290"/>
    <col min="27" max="16384" width="27.375" style="62"/>
  </cols>
  <sheetData>
    <row r="1" spans="1:26" x14ac:dyDescent="0.2">
      <c r="A1" s="62" t="s">
        <v>590</v>
      </c>
      <c r="B1" s="288" t="s">
        <v>1438</v>
      </c>
      <c r="C1" s="288" t="s">
        <v>1439</v>
      </c>
      <c r="D1" s="288" t="s">
        <v>1440</v>
      </c>
      <c r="E1" s="62" t="s">
        <v>1442</v>
      </c>
      <c r="F1" s="62" t="s">
        <v>1443</v>
      </c>
      <c r="G1" s="62" t="s">
        <v>1444</v>
      </c>
      <c r="H1" s="289" t="s">
        <v>1445</v>
      </c>
      <c r="I1" s="289" t="s">
        <v>1446</v>
      </c>
      <c r="J1" s="289" t="s">
        <v>1447</v>
      </c>
      <c r="K1" s="289" t="s">
        <v>1448</v>
      </c>
      <c r="L1" s="62" t="s">
        <v>1449</v>
      </c>
      <c r="M1" s="62" t="s">
        <v>1450</v>
      </c>
      <c r="N1" s="62" t="s">
        <v>1451</v>
      </c>
      <c r="O1" s="62" t="s">
        <v>1452</v>
      </c>
      <c r="P1" s="52" t="s">
        <v>1454</v>
      </c>
      <c r="Q1" s="52" t="s">
        <v>1455</v>
      </c>
      <c r="R1" s="52" t="s">
        <v>1456</v>
      </c>
      <c r="S1" s="52" t="s">
        <v>1457</v>
      </c>
      <c r="T1" s="52" t="s">
        <v>1458</v>
      </c>
      <c r="U1" s="290" t="s">
        <v>1459</v>
      </c>
      <c r="V1" s="290" t="s">
        <v>1460</v>
      </c>
      <c r="W1" s="290" t="s">
        <v>1461</v>
      </c>
      <c r="X1" s="290" t="s">
        <v>1462</v>
      </c>
      <c r="Y1" s="290" t="s">
        <v>1463</v>
      </c>
      <c r="Z1" s="290" t="s">
        <v>1466</v>
      </c>
    </row>
    <row r="2" spans="1:26" x14ac:dyDescent="0.2">
      <c r="A2" s="62" t="s">
        <v>591</v>
      </c>
      <c r="B2" s="288" t="s">
        <v>1467</v>
      </c>
      <c r="C2" s="288" t="s">
        <v>1468</v>
      </c>
      <c r="D2" s="288" t="s">
        <v>1469</v>
      </c>
      <c r="E2" s="62" t="s">
        <v>1471</v>
      </c>
      <c r="F2" s="62" t="s">
        <v>1472</v>
      </c>
      <c r="G2" s="62" t="s">
        <v>1473</v>
      </c>
      <c r="H2" s="289" t="s">
        <v>1474</v>
      </c>
      <c r="I2" s="289" t="s">
        <v>1475</v>
      </c>
      <c r="J2" s="289" t="s">
        <v>1476</v>
      </c>
      <c r="K2" s="289" t="s">
        <v>1477</v>
      </c>
      <c r="L2" s="62" t="s">
        <v>1478</v>
      </c>
      <c r="M2" s="62" t="s">
        <v>1479</v>
      </c>
      <c r="N2" s="62" t="s">
        <v>1480</v>
      </c>
      <c r="O2" s="62" t="s">
        <v>1481</v>
      </c>
      <c r="P2" s="52" t="s">
        <v>1483</v>
      </c>
      <c r="Q2" s="52" t="s">
        <v>1484</v>
      </c>
      <c r="R2" s="52" t="s">
        <v>1485</v>
      </c>
      <c r="S2" s="52" t="s">
        <v>1486</v>
      </c>
      <c r="T2" s="52" t="s">
        <v>1487</v>
      </c>
      <c r="U2" s="290" t="s">
        <v>1488</v>
      </c>
      <c r="V2" s="290" t="s">
        <v>1489</v>
      </c>
      <c r="W2" s="290" t="s">
        <v>1490</v>
      </c>
      <c r="X2" s="290" t="s">
        <v>1491</v>
      </c>
      <c r="Y2" s="290" t="s">
        <v>1492</v>
      </c>
      <c r="Z2" s="290" t="s">
        <v>1495</v>
      </c>
    </row>
    <row r="3" spans="1:26" x14ac:dyDescent="0.2">
      <c r="A3" s="62" t="s">
        <v>592</v>
      </c>
      <c r="B3" s="288">
        <v>27024400.079999998</v>
      </c>
      <c r="C3" s="288">
        <v>2836684.7999999998</v>
      </c>
      <c r="D3" s="288">
        <v>3702266.3</v>
      </c>
      <c r="E3" s="62">
        <v>64923181.990000002</v>
      </c>
      <c r="F3" s="62">
        <v>25197709.100000001</v>
      </c>
      <c r="G3" s="62">
        <v>74001</v>
      </c>
      <c r="H3" s="289">
        <v>670275</v>
      </c>
      <c r="I3" s="289">
        <v>1397646.16</v>
      </c>
      <c r="J3" s="289">
        <v>10815033.140000001</v>
      </c>
      <c r="K3" s="289">
        <v>3318719.72</v>
      </c>
      <c r="L3" s="62">
        <v>123358</v>
      </c>
      <c r="M3" s="62">
        <v>-6387921.5599999996</v>
      </c>
      <c r="N3" s="62">
        <v>-255363.61</v>
      </c>
      <c r="O3" s="62">
        <v>139594611.28999999</v>
      </c>
      <c r="P3" s="52">
        <v>19525057.920000002</v>
      </c>
      <c r="Q3" s="52">
        <v>231436</v>
      </c>
      <c r="R3" s="52">
        <v>6130.54</v>
      </c>
      <c r="S3" s="52">
        <v>8897502.8000000007</v>
      </c>
      <c r="T3" s="52">
        <v>375560</v>
      </c>
      <c r="U3" s="290">
        <v>14764311.9</v>
      </c>
      <c r="V3" s="290">
        <v>83155.25</v>
      </c>
      <c r="W3" s="290">
        <v>59996</v>
      </c>
      <c r="X3" s="290">
        <v>10532859.939999999</v>
      </c>
      <c r="Y3" s="290">
        <v>2688521.45</v>
      </c>
      <c r="Z3" s="290">
        <v>272430</v>
      </c>
    </row>
    <row r="4" spans="1:26" x14ac:dyDescent="0.2">
      <c r="A4" s="62" t="s">
        <v>1496</v>
      </c>
      <c r="B4" s="288">
        <v>23924.74</v>
      </c>
      <c r="D4" s="288">
        <v>3640</v>
      </c>
      <c r="E4" s="62">
        <v>2827143.04</v>
      </c>
      <c r="F4" s="62">
        <v>30746.45</v>
      </c>
      <c r="K4" s="289">
        <v>480</v>
      </c>
      <c r="N4" s="62">
        <v>2093067.41</v>
      </c>
      <c r="O4" s="62">
        <v>840540.25</v>
      </c>
      <c r="S4" s="52">
        <v>181790</v>
      </c>
      <c r="T4" s="52">
        <v>20720</v>
      </c>
      <c r="U4" s="290">
        <v>194290</v>
      </c>
      <c r="X4" s="290">
        <v>9370</v>
      </c>
      <c r="Y4" s="290">
        <v>33153.43</v>
      </c>
      <c r="Z4" s="290">
        <v>14330</v>
      </c>
    </row>
    <row r="5" spans="1:26" x14ac:dyDescent="0.2">
      <c r="A5" s="62" t="s">
        <v>1497</v>
      </c>
      <c r="B5" s="288">
        <v>11410</v>
      </c>
      <c r="E5" s="62">
        <v>615557.36</v>
      </c>
      <c r="F5" s="62">
        <v>3</v>
      </c>
      <c r="O5" s="62">
        <v>2129382.7599999998</v>
      </c>
      <c r="S5" s="52">
        <v>144420</v>
      </c>
      <c r="T5" s="52">
        <v>100040</v>
      </c>
      <c r="U5" s="290">
        <v>246224</v>
      </c>
      <c r="V5" s="290">
        <v>7380.45</v>
      </c>
      <c r="X5" s="290">
        <v>119355</v>
      </c>
      <c r="Y5" s="290">
        <v>16173.32</v>
      </c>
    </row>
    <row r="6" spans="1:26" x14ac:dyDescent="0.2">
      <c r="A6" s="62" t="s">
        <v>1498</v>
      </c>
      <c r="B6" s="288">
        <v>5120</v>
      </c>
      <c r="D6" s="288">
        <v>0</v>
      </c>
      <c r="E6" s="62">
        <v>3523566.68</v>
      </c>
      <c r="F6" s="62">
        <v>70956.98</v>
      </c>
      <c r="H6" s="289">
        <v>0</v>
      </c>
      <c r="J6" s="289">
        <v>5120</v>
      </c>
      <c r="K6" s="289">
        <v>27600</v>
      </c>
      <c r="N6" s="62">
        <v>274190.15999999997</v>
      </c>
      <c r="P6" s="52">
        <v>4880</v>
      </c>
      <c r="S6" s="52">
        <v>254897.06</v>
      </c>
      <c r="T6" s="52">
        <v>122720</v>
      </c>
      <c r="U6" s="290">
        <v>256517.06</v>
      </c>
      <c r="X6" s="290">
        <v>77894.95</v>
      </c>
      <c r="Y6" s="290">
        <v>19350.7</v>
      </c>
    </row>
    <row r="10" spans="1:26" x14ac:dyDescent="0.2">
      <c r="A10" s="62" t="s">
        <v>181</v>
      </c>
      <c r="B10" s="288">
        <v>609604.71</v>
      </c>
      <c r="C10" s="288">
        <v>156371</v>
      </c>
      <c r="D10" s="288">
        <v>64326.23</v>
      </c>
      <c r="E10" s="62">
        <v>315829.14</v>
      </c>
      <c r="F10" s="62">
        <v>109786.92</v>
      </c>
      <c r="I10" s="289">
        <v>42458.83</v>
      </c>
      <c r="J10" s="289">
        <v>206038</v>
      </c>
      <c r="K10" s="289">
        <v>350</v>
      </c>
      <c r="N10" s="62">
        <v>-1256398.3400000001</v>
      </c>
      <c r="O10" s="62">
        <v>2551683.71</v>
      </c>
      <c r="P10" s="52">
        <v>341709.31</v>
      </c>
      <c r="S10" s="52">
        <v>205188.6</v>
      </c>
      <c r="T10" s="52">
        <v>6000</v>
      </c>
      <c r="U10" s="290">
        <v>393148.6</v>
      </c>
      <c r="X10" s="290">
        <v>332629.52</v>
      </c>
      <c r="Y10" s="290">
        <v>59238.99</v>
      </c>
      <c r="Z10" s="290">
        <v>900</v>
      </c>
    </row>
    <row r="11" spans="1:26" x14ac:dyDescent="0.2">
      <c r="A11" s="62" t="s">
        <v>183</v>
      </c>
      <c r="B11" s="288">
        <v>160288.04999999999</v>
      </c>
      <c r="C11" s="288">
        <v>118199</v>
      </c>
      <c r="D11" s="288">
        <v>210255.99</v>
      </c>
      <c r="E11" s="62">
        <v>1355008.72</v>
      </c>
      <c r="F11" s="62">
        <v>471630.58</v>
      </c>
      <c r="H11" s="289">
        <v>0</v>
      </c>
      <c r="I11" s="289">
        <v>43633.7</v>
      </c>
      <c r="J11" s="289">
        <v>200000</v>
      </c>
      <c r="K11" s="289">
        <v>1026.77</v>
      </c>
      <c r="N11" s="62">
        <v>-50979.37</v>
      </c>
      <c r="O11" s="62">
        <v>2241809.08</v>
      </c>
      <c r="P11" s="52">
        <v>178575.57</v>
      </c>
      <c r="S11" s="52">
        <v>116300</v>
      </c>
      <c r="U11" s="290">
        <v>256760</v>
      </c>
      <c r="V11" s="290">
        <v>4904</v>
      </c>
      <c r="X11" s="290">
        <v>91184.52</v>
      </c>
      <c r="Y11" s="290">
        <v>56962.89</v>
      </c>
    </row>
    <row r="12" spans="1:26" x14ac:dyDescent="0.2">
      <c r="A12" s="62" t="s">
        <v>185</v>
      </c>
      <c r="B12" s="288">
        <v>823627.46</v>
      </c>
      <c r="C12" s="288">
        <v>240000</v>
      </c>
      <c r="D12" s="288">
        <v>168236.83</v>
      </c>
      <c r="E12" s="62">
        <v>762986.65</v>
      </c>
      <c r="F12" s="62">
        <v>750897.31</v>
      </c>
      <c r="H12" s="289">
        <v>460000</v>
      </c>
      <c r="I12" s="289">
        <v>26367.51</v>
      </c>
      <c r="K12" s="289">
        <v>668.76</v>
      </c>
      <c r="N12" s="62">
        <v>1627614.53</v>
      </c>
      <c r="O12" s="62">
        <v>1390481.55</v>
      </c>
      <c r="P12" s="52">
        <v>287166.3</v>
      </c>
      <c r="S12" s="52">
        <v>134320</v>
      </c>
      <c r="U12" s="290">
        <v>360500</v>
      </c>
      <c r="W12" s="290">
        <v>25353</v>
      </c>
      <c r="X12" s="290">
        <v>742889.46</v>
      </c>
      <c r="Y12" s="290">
        <v>44225.94</v>
      </c>
    </row>
    <row r="13" spans="1:26" x14ac:dyDescent="0.2">
      <c r="A13" s="62" t="s">
        <v>187</v>
      </c>
      <c r="B13" s="288">
        <v>796627.54</v>
      </c>
      <c r="C13" s="288">
        <v>91500</v>
      </c>
      <c r="D13" s="288">
        <v>59257.22</v>
      </c>
      <c r="E13" s="62">
        <v>554805.55000000005</v>
      </c>
      <c r="F13" s="62">
        <v>728836.52</v>
      </c>
      <c r="H13" s="289">
        <v>0</v>
      </c>
      <c r="I13" s="289">
        <v>60315</v>
      </c>
      <c r="J13" s="289">
        <v>359770</v>
      </c>
      <c r="K13" s="289">
        <v>401.31</v>
      </c>
      <c r="N13" s="62">
        <v>-3286.05</v>
      </c>
      <c r="O13" s="62">
        <v>1997230.39</v>
      </c>
      <c r="P13" s="52">
        <v>238470.91</v>
      </c>
      <c r="S13" s="52">
        <v>118476.8</v>
      </c>
      <c r="U13" s="290">
        <v>191636.8</v>
      </c>
      <c r="X13" s="290">
        <v>262868.59999999998</v>
      </c>
      <c r="Y13" s="290">
        <v>97646.94</v>
      </c>
    </row>
    <row r="14" spans="1:26" x14ac:dyDescent="0.2">
      <c r="A14" s="62" t="s">
        <v>189</v>
      </c>
      <c r="B14" s="288">
        <v>504260.39</v>
      </c>
      <c r="C14" s="288">
        <v>53400</v>
      </c>
      <c r="D14" s="288">
        <v>80261.75</v>
      </c>
      <c r="E14" s="62">
        <v>826445.38</v>
      </c>
      <c r="F14" s="62">
        <v>391121.84</v>
      </c>
      <c r="H14" s="289">
        <v>0</v>
      </c>
      <c r="I14" s="289">
        <v>18200.689999999999</v>
      </c>
      <c r="J14" s="289">
        <v>835534</v>
      </c>
      <c r="K14" s="289">
        <v>60</v>
      </c>
      <c r="L14" s="62">
        <v>38750</v>
      </c>
      <c r="N14" s="62">
        <v>31064.49</v>
      </c>
      <c r="O14" s="62">
        <v>2502473.91</v>
      </c>
      <c r="P14" s="52">
        <v>217168.98</v>
      </c>
      <c r="S14" s="52">
        <v>168442</v>
      </c>
      <c r="U14" s="290">
        <v>292142</v>
      </c>
      <c r="X14" s="290">
        <v>141387.99</v>
      </c>
      <c r="Y14" s="290">
        <v>50185.919999999998</v>
      </c>
    </row>
    <row r="15" spans="1:26" x14ac:dyDescent="0.2">
      <c r="A15" s="62" t="s">
        <v>191</v>
      </c>
      <c r="B15" s="288">
        <v>258730.63</v>
      </c>
      <c r="C15" s="288">
        <v>47700</v>
      </c>
      <c r="D15" s="288">
        <v>177208.63</v>
      </c>
      <c r="E15" s="62">
        <v>532797.77</v>
      </c>
      <c r="F15" s="62">
        <v>454108.83</v>
      </c>
      <c r="H15" s="289">
        <v>0</v>
      </c>
      <c r="I15" s="289">
        <v>17425.490000000002</v>
      </c>
      <c r="J15" s="289">
        <v>25005</v>
      </c>
      <c r="K15" s="289">
        <v>19900</v>
      </c>
      <c r="N15" s="62">
        <v>-1138087.33</v>
      </c>
      <c r="O15" s="62">
        <v>2525004.41</v>
      </c>
      <c r="P15" s="52">
        <v>280212.24</v>
      </c>
      <c r="S15" s="52">
        <v>224788.9</v>
      </c>
      <c r="U15" s="290">
        <v>304928.90000000002</v>
      </c>
      <c r="X15" s="290">
        <v>100463.46</v>
      </c>
      <c r="Y15" s="290">
        <v>74462.490000000005</v>
      </c>
    </row>
    <row r="16" spans="1:26" x14ac:dyDescent="0.2">
      <c r="A16" s="62" t="s">
        <v>193</v>
      </c>
      <c r="B16" s="288">
        <v>174233.1</v>
      </c>
      <c r="C16" s="288">
        <v>212402</v>
      </c>
      <c r="D16" s="288">
        <v>61919.19</v>
      </c>
      <c r="E16" s="62">
        <v>473122.28</v>
      </c>
      <c r="F16" s="62">
        <v>738024.21</v>
      </c>
      <c r="I16" s="289">
        <v>11700</v>
      </c>
      <c r="J16" s="289">
        <v>60000</v>
      </c>
      <c r="N16" s="62">
        <v>-2897569.48</v>
      </c>
      <c r="O16" s="62">
        <v>4613167.97</v>
      </c>
      <c r="P16" s="52">
        <v>130876.19</v>
      </c>
      <c r="S16" s="52">
        <v>125614</v>
      </c>
      <c r="T16" s="52">
        <v>3000</v>
      </c>
      <c r="U16" s="290">
        <v>177434</v>
      </c>
      <c r="W16" s="290">
        <v>4690</v>
      </c>
      <c r="X16" s="290">
        <v>164572.42000000001</v>
      </c>
      <c r="Y16" s="290">
        <v>34659.480000000003</v>
      </c>
    </row>
    <row r="17" spans="1:25" x14ac:dyDescent="0.2">
      <c r="A17" s="62" t="s">
        <v>195</v>
      </c>
      <c r="B17" s="288">
        <v>55821.81</v>
      </c>
      <c r="C17" s="288">
        <v>61524</v>
      </c>
      <c r="D17" s="288">
        <v>152603.95000000001</v>
      </c>
      <c r="E17" s="62">
        <v>1845209.99</v>
      </c>
      <c r="F17" s="62">
        <v>780029.23</v>
      </c>
      <c r="H17" s="289">
        <v>7950</v>
      </c>
      <c r="I17" s="289">
        <v>22474.23</v>
      </c>
      <c r="J17" s="289">
        <v>172320</v>
      </c>
      <c r="M17" s="62">
        <v>-1001238.62</v>
      </c>
      <c r="N17" s="62">
        <v>974025.58</v>
      </c>
      <c r="O17" s="62">
        <v>2841083.43</v>
      </c>
      <c r="P17" s="52">
        <v>22920</v>
      </c>
      <c r="S17" s="52">
        <v>72560</v>
      </c>
      <c r="U17" s="290">
        <v>115290</v>
      </c>
      <c r="X17" s="290">
        <v>86774.23</v>
      </c>
      <c r="Y17" s="290">
        <v>13154.41</v>
      </c>
    </row>
    <row r="18" spans="1:25" x14ac:dyDescent="0.2">
      <c r="A18" s="62" t="s">
        <v>197</v>
      </c>
      <c r="B18" s="288">
        <v>383485.57</v>
      </c>
      <c r="C18" s="288">
        <v>41600</v>
      </c>
      <c r="D18" s="288">
        <v>41555.440000000002</v>
      </c>
      <c r="E18" s="62">
        <v>2784950.64</v>
      </c>
      <c r="F18" s="62">
        <v>243383.8</v>
      </c>
      <c r="H18" s="289">
        <v>1500</v>
      </c>
      <c r="I18" s="289">
        <v>8550</v>
      </c>
      <c r="J18" s="289">
        <v>233010</v>
      </c>
      <c r="N18" s="62">
        <v>2671925.12</v>
      </c>
      <c r="O18" s="62">
        <v>675062.61</v>
      </c>
      <c r="P18" s="52">
        <v>144436.93</v>
      </c>
      <c r="R18" s="52">
        <v>16.23</v>
      </c>
      <c r="S18" s="52">
        <v>133434.79999999999</v>
      </c>
      <c r="U18" s="290">
        <v>170434.8</v>
      </c>
      <c r="X18" s="290">
        <v>144739.51</v>
      </c>
      <c r="Y18" s="290">
        <v>49807.93</v>
      </c>
    </row>
    <row r="19" spans="1:25" x14ac:dyDescent="0.2">
      <c r="A19" s="107" t="s">
        <v>199</v>
      </c>
    </row>
    <row r="20" spans="1:25" x14ac:dyDescent="0.2">
      <c r="A20" s="62" t="s">
        <v>201</v>
      </c>
      <c r="B20" s="288">
        <v>515735.51</v>
      </c>
      <c r="C20" s="288">
        <v>15600</v>
      </c>
      <c r="D20" s="288">
        <v>41233.449999999997</v>
      </c>
      <c r="E20" s="62">
        <v>3352143.67</v>
      </c>
      <c r="F20" s="62">
        <v>698422.43</v>
      </c>
      <c r="I20" s="289">
        <v>16273</v>
      </c>
      <c r="J20" s="289">
        <v>196480</v>
      </c>
      <c r="K20" s="289">
        <v>6063.9</v>
      </c>
      <c r="M20" s="62">
        <v>489131.41</v>
      </c>
      <c r="N20" s="62">
        <v>3116601.81</v>
      </c>
      <c r="O20" s="62">
        <v>938360.62</v>
      </c>
      <c r="P20" s="52">
        <v>349870.78</v>
      </c>
      <c r="R20" s="52">
        <v>1466.86</v>
      </c>
      <c r="S20" s="52">
        <v>266970</v>
      </c>
      <c r="U20" s="290">
        <v>389750</v>
      </c>
      <c r="W20" s="290">
        <v>3988</v>
      </c>
      <c r="X20" s="290">
        <v>262256.46000000002</v>
      </c>
      <c r="Y20" s="290">
        <v>76074.86</v>
      </c>
    </row>
    <row r="21" spans="1:25" x14ac:dyDescent="0.2">
      <c r="A21" s="62" t="s">
        <v>203</v>
      </c>
      <c r="B21" s="288">
        <v>61883.13</v>
      </c>
      <c r="C21" s="288">
        <v>59440</v>
      </c>
      <c r="D21" s="288">
        <v>410889.86</v>
      </c>
      <c r="E21" s="62">
        <v>338174.71</v>
      </c>
      <c r="F21" s="62">
        <v>676687.88</v>
      </c>
      <c r="I21" s="289">
        <v>18340</v>
      </c>
      <c r="J21" s="289">
        <v>154541.44</v>
      </c>
      <c r="K21" s="289">
        <v>145.99</v>
      </c>
      <c r="N21" s="62">
        <v>631396.26</v>
      </c>
      <c r="O21" s="62">
        <v>909939.73</v>
      </c>
      <c r="P21" s="52">
        <v>204705.93</v>
      </c>
      <c r="S21" s="52">
        <v>198540</v>
      </c>
      <c r="U21" s="290">
        <v>316860</v>
      </c>
      <c r="X21" s="290">
        <v>204589.51</v>
      </c>
      <c r="Y21" s="290">
        <v>44352.26</v>
      </c>
    </row>
    <row r="22" spans="1:25" x14ac:dyDescent="0.2">
      <c r="A22" s="62" t="s">
        <v>205</v>
      </c>
      <c r="B22" s="288">
        <v>655029.35</v>
      </c>
      <c r="C22" s="288">
        <v>74400</v>
      </c>
      <c r="D22" s="288">
        <v>341929.46</v>
      </c>
      <c r="E22" s="62">
        <v>620081.49</v>
      </c>
      <c r="F22" s="62">
        <v>460255.83</v>
      </c>
      <c r="H22" s="289">
        <v>26860</v>
      </c>
      <c r="I22" s="289">
        <v>6036.41</v>
      </c>
      <c r="J22" s="289">
        <v>96000</v>
      </c>
      <c r="K22" s="289">
        <v>5637.89</v>
      </c>
      <c r="N22" s="62">
        <v>415697.8</v>
      </c>
      <c r="O22" s="62">
        <v>1741975.93</v>
      </c>
      <c r="P22" s="52">
        <v>152151.79999999999</v>
      </c>
      <c r="S22" s="52">
        <v>69380</v>
      </c>
      <c r="U22" s="290">
        <v>169040</v>
      </c>
      <c r="X22" s="290">
        <v>130032.22</v>
      </c>
      <c r="Y22" s="290">
        <v>29049.48</v>
      </c>
    </row>
    <row r="23" spans="1:25" x14ac:dyDescent="0.2">
      <c r="A23" s="62" t="s">
        <v>207</v>
      </c>
      <c r="B23" s="288">
        <v>669823.18000000005</v>
      </c>
      <c r="C23" s="288">
        <v>22000</v>
      </c>
      <c r="D23" s="288">
        <v>101885.58</v>
      </c>
      <c r="E23" s="62">
        <v>2036357.97</v>
      </c>
      <c r="F23" s="62">
        <v>584662.84</v>
      </c>
      <c r="H23" s="289">
        <v>9000</v>
      </c>
      <c r="I23" s="289">
        <v>14064.17</v>
      </c>
      <c r="J23" s="289">
        <v>257100</v>
      </c>
      <c r="K23" s="289">
        <v>148.41</v>
      </c>
      <c r="N23" s="62">
        <v>17400</v>
      </c>
      <c r="O23" s="62">
        <v>2083742</v>
      </c>
      <c r="P23" s="52">
        <v>136175.35999999999</v>
      </c>
      <c r="S23" s="52">
        <v>71340</v>
      </c>
      <c r="U23" s="290">
        <v>170507</v>
      </c>
      <c r="X23" s="290">
        <v>167340.88</v>
      </c>
      <c r="Y23" s="290">
        <v>39821.519999999997</v>
      </c>
    </row>
    <row r="24" spans="1:25" x14ac:dyDescent="0.2">
      <c r="A24" s="62" t="s">
        <v>212</v>
      </c>
      <c r="B24" s="288">
        <v>240171.99</v>
      </c>
      <c r="C24" s="288">
        <v>0</v>
      </c>
      <c r="D24" s="288">
        <v>47407.7</v>
      </c>
      <c r="E24" s="62">
        <v>112257.7</v>
      </c>
      <c r="F24" s="62">
        <v>243507.98</v>
      </c>
      <c r="M24" s="62">
        <v>-1004325.38</v>
      </c>
      <c r="N24" s="62">
        <v>654578</v>
      </c>
      <c r="O24" s="62">
        <v>3255627.81</v>
      </c>
      <c r="P24" s="52">
        <v>505526.36</v>
      </c>
      <c r="R24" s="52">
        <v>923.32</v>
      </c>
      <c r="S24" s="52">
        <v>235008</v>
      </c>
      <c r="T24" s="52">
        <v>3000</v>
      </c>
      <c r="U24" s="290">
        <v>368248</v>
      </c>
      <c r="V24" s="290">
        <v>5120</v>
      </c>
      <c r="X24" s="290">
        <v>238572.41</v>
      </c>
      <c r="Y24" s="290">
        <v>30107.02</v>
      </c>
    </row>
    <row r="25" spans="1:25" x14ac:dyDescent="0.2">
      <c r="A25" s="62" t="s">
        <v>213</v>
      </c>
      <c r="B25" s="288">
        <v>235505.85</v>
      </c>
      <c r="C25" s="288">
        <v>0</v>
      </c>
      <c r="D25" s="288">
        <v>5471.02</v>
      </c>
      <c r="E25" s="62">
        <v>1219129</v>
      </c>
      <c r="F25" s="62">
        <v>325888.44</v>
      </c>
      <c r="M25" s="62">
        <v>-160236.91</v>
      </c>
      <c r="O25" s="62">
        <v>1812784.26</v>
      </c>
      <c r="P25" s="52">
        <v>368168.5</v>
      </c>
      <c r="R25" s="52">
        <v>400</v>
      </c>
      <c r="S25" s="52">
        <v>317630</v>
      </c>
      <c r="T25" s="52">
        <v>3000</v>
      </c>
      <c r="U25" s="290">
        <v>354000</v>
      </c>
      <c r="X25" s="290">
        <v>163188</v>
      </c>
      <c r="Y25" s="290">
        <v>32107.54</v>
      </c>
    </row>
    <row r="26" spans="1:25" x14ac:dyDescent="0.2">
      <c r="A26" s="62" t="s">
        <v>214</v>
      </c>
      <c r="B26" s="288">
        <v>155275.57</v>
      </c>
      <c r="C26" s="288">
        <v>0</v>
      </c>
      <c r="D26" s="288">
        <v>17088.82</v>
      </c>
      <c r="E26" s="62">
        <v>50561.48</v>
      </c>
      <c r="F26" s="62">
        <v>-91045.77</v>
      </c>
      <c r="H26" s="289">
        <v>6000</v>
      </c>
      <c r="I26" s="289">
        <v>42028</v>
      </c>
      <c r="J26" s="289">
        <v>33500</v>
      </c>
      <c r="M26" s="62">
        <v>-574309.80000000005</v>
      </c>
      <c r="N26" s="62">
        <v>31.11</v>
      </c>
      <c r="O26" s="62">
        <v>1839928.23</v>
      </c>
      <c r="P26" s="52">
        <v>315350.76</v>
      </c>
      <c r="U26" s="290">
        <v>49140</v>
      </c>
      <c r="X26" s="290">
        <v>204638.86</v>
      </c>
      <c r="Y26" s="290">
        <v>22824.28</v>
      </c>
    </row>
    <row r="27" spans="1:25" x14ac:dyDescent="0.2">
      <c r="A27" s="62" t="s">
        <v>215</v>
      </c>
      <c r="B27" s="288">
        <v>523412.26</v>
      </c>
      <c r="C27" s="288">
        <v>0</v>
      </c>
      <c r="D27" s="288">
        <v>7695.38</v>
      </c>
      <c r="E27" s="62">
        <v>2346219.5</v>
      </c>
      <c r="F27" s="62">
        <v>706468.1</v>
      </c>
      <c r="I27" s="289">
        <v>119900</v>
      </c>
      <c r="M27" s="62">
        <v>110198.95</v>
      </c>
      <c r="N27" s="62">
        <v>40127.300000000003</v>
      </c>
      <c r="O27" s="62">
        <v>3263098.4</v>
      </c>
      <c r="P27" s="52">
        <v>452412.3</v>
      </c>
      <c r="S27" s="52">
        <v>240020</v>
      </c>
      <c r="T27" s="52">
        <v>90</v>
      </c>
      <c r="U27" s="290">
        <v>401380</v>
      </c>
      <c r="X27" s="290">
        <v>201229.51</v>
      </c>
      <c r="Y27" s="290">
        <v>35967.199999999997</v>
      </c>
    </row>
    <row r="28" spans="1:25" x14ac:dyDescent="0.2">
      <c r="A28" s="62" t="s">
        <v>216</v>
      </c>
      <c r="B28" s="288">
        <v>60733.13</v>
      </c>
      <c r="C28" s="288">
        <v>0</v>
      </c>
      <c r="D28" s="288">
        <v>17412.55</v>
      </c>
      <c r="E28" s="62">
        <v>2496461.29</v>
      </c>
      <c r="F28" s="62">
        <v>636748.68999999994</v>
      </c>
      <c r="L28" s="62">
        <v>24608</v>
      </c>
      <c r="O28" s="62">
        <v>3122820.6</v>
      </c>
      <c r="P28" s="52">
        <v>328806.81</v>
      </c>
      <c r="S28" s="52">
        <v>49360</v>
      </c>
      <c r="U28" s="290">
        <v>122080</v>
      </c>
      <c r="X28" s="290">
        <v>240774.95</v>
      </c>
      <c r="Y28" s="290">
        <v>49421.66</v>
      </c>
    </row>
    <row r="29" spans="1:25" x14ac:dyDescent="0.2">
      <c r="A29" s="62" t="s">
        <v>217</v>
      </c>
      <c r="B29" s="288">
        <v>406835.21</v>
      </c>
      <c r="C29" s="288">
        <v>10656</v>
      </c>
      <c r="D29" s="288">
        <v>10961.27</v>
      </c>
      <c r="E29" s="62">
        <v>1322145</v>
      </c>
      <c r="F29" s="62">
        <v>977394.94</v>
      </c>
      <c r="J29" s="289">
        <v>1942926</v>
      </c>
      <c r="N29" s="62">
        <v>-1667681.77</v>
      </c>
      <c r="O29" s="62">
        <v>2219243.12</v>
      </c>
      <c r="P29" s="52">
        <v>436426.1</v>
      </c>
      <c r="S29" s="52">
        <v>111464.44</v>
      </c>
      <c r="T29" s="52">
        <v>4500</v>
      </c>
      <c r="U29" s="290">
        <v>181972.44</v>
      </c>
      <c r="X29" s="290">
        <v>109840.55</v>
      </c>
      <c r="Y29" s="290">
        <v>42211.98</v>
      </c>
    </row>
    <row r="30" spans="1:25" x14ac:dyDescent="0.2">
      <c r="A30" s="62" t="s">
        <v>218</v>
      </c>
      <c r="B30" s="288">
        <v>394450.42</v>
      </c>
      <c r="C30" s="288">
        <v>0</v>
      </c>
      <c r="D30" s="288">
        <v>11192.81</v>
      </c>
      <c r="E30" s="62">
        <v>699356.05</v>
      </c>
      <c r="F30" s="62">
        <v>271195.89</v>
      </c>
      <c r="J30" s="289">
        <v>231674</v>
      </c>
      <c r="M30" s="62">
        <v>-211375.62</v>
      </c>
      <c r="O30" s="62">
        <v>1260515.6599999999</v>
      </c>
      <c r="P30" s="52">
        <v>191471.15</v>
      </c>
      <c r="R30" s="52">
        <v>0.57999999999999996</v>
      </c>
      <c r="S30" s="52">
        <v>28921.1</v>
      </c>
      <c r="U30" s="290">
        <v>72142.100000000006</v>
      </c>
      <c r="X30" s="290">
        <v>30558.55</v>
      </c>
      <c r="Y30" s="290">
        <v>20231.05</v>
      </c>
    </row>
    <row r="31" spans="1:25" x14ac:dyDescent="0.2">
      <c r="A31" s="62" t="s">
        <v>219</v>
      </c>
      <c r="B31" s="288">
        <v>218452.14</v>
      </c>
      <c r="C31" s="288">
        <v>0</v>
      </c>
      <c r="D31" s="288">
        <v>2673.11</v>
      </c>
      <c r="E31" s="62">
        <v>438659</v>
      </c>
      <c r="F31" s="62">
        <v>553326.25</v>
      </c>
      <c r="J31" s="289">
        <v>188400</v>
      </c>
      <c r="K31" s="289">
        <v>20000</v>
      </c>
      <c r="M31" s="62">
        <v>-2190280.75</v>
      </c>
      <c r="O31" s="62">
        <v>3095144.84</v>
      </c>
      <c r="P31" s="52">
        <v>307609.48</v>
      </c>
      <c r="S31" s="52">
        <v>225018</v>
      </c>
      <c r="T31" s="52">
        <v>52200</v>
      </c>
      <c r="U31" s="290">
        <v>336246</v>
      </c>
      <c r="X31" s="290">
        <v>91301.07</v>
      </c>
      <c r="Y31" s="290">
        <v>54936</v>
      </c>
    </row>
    <row r="32" spans="1:25" x14ac:dyDescent="0.2">
      <c r="A32" s="62" t="s">
        <v>220</v>
      </c>
      <c r="B32" s="288">
        <v>996232.28</v>
      </c>
      <c r="C32" s="288">
        <v>70000</v>
      </c>
      <c r="D32" s="288">
        <v>13697</v>
      </c>
      <c r="E32" s="62">
        <v>274661.74</v>
      </c>
      <c r="F32" s="62">
        <v>1618705.67</v>
      </c>
      <c r="I32" s="289">
        <v>203270</v>
      </c>
      <c r="O32" s="62">
        <v>11903501.289999999</v>
      </c>
      <c r="P32" s="52">
        <v>1290945.46</v>
      </c>
      <c r="U32" s="290">
        <v>169620</v>
      </c>
      <c r="X32" s="290">
        <v>322543.78000000003</v>
      </c>
      <c r="Y32" s="290">
        <v>110832</v>
      </c>
    </row>
    <row r="33" spans="1:26" x14ac:dyDescent="0.2">
      <c r="A33" s="62" t="s">
        <v>221</v>
      </c>
      <c r="B33" s="288">
        <v>81966.429999999993</v>
      </c>
      <c r="D33" s="288">
        <v>18060.240000000002</v>
      </c>
      <c r="E33" s="62">
        <v>1851424.37</v>
      </c>
      <c r="F33" s="62">
        <v>15</v>
      </c>
      <c r="O33" s="62">
        <v>4127803.68</v>
      </c>
      <c r="P33" s="52">
        <v>120000</v>
      </c>
      <c r="U33" s="290">
        <v>150770</v>
      </c>
    </row>
    <row r="34" spans="1:26" x14ac:dyDescent="0.2">
      <c r="A34" s="62" t="s">
        <v>222</v>
      </c>
      <c r="B34" s="288">
        <v>334429.82</v>
      </c>
      <c r="C34" s="288">
        <v>6912</v>
      </c>
      <c r="D34" s="288">
        <v>107996.37</v>
      </c>
      <c r="E34" s="62">
        <v>744686.87</v>
      </c>
      <c r="F34" s="62">
        <v>208306.13</v>
      </c>
      <c r="N34" s="62">
        <v>1238239.96</v>
      </c>
      <c r="P34" s="52">
        <v>441617.1</v>
      </c>
      <c r="T34" s="52">
        <v>90</v>
      </c>
      <c r="U34" s="290">
        <v>158563</v>
      </c>
      <c r="X34" s="290">
        <v>89011.99</v>
      </c>
      <c r="Y34" s="290">
        <v>31524.880000000001</v>
      </c>
    </row>
    <row r="35" spans="1:26" x14ac:dyDescent="0.2">
      <c r="A35" s="62" t="s">
        <v>223</v>
      </c>
      <c r="B35" s="288">
        <v>397868.52</v>
      </c>
      <c r="C35" s="288">
        <v>0</v>
      </c>
      <c r="D35" s="288">
        <v>32900.269999999997</v>
      </c>
      <c r="E35" s="62">
        <v>701984.12</v>
      </c>
      <c r="F35" s="62">
        <v>439974.17</v>
      </c>
      <c r="G35" s="62">
        <v>1</v>
      </c>
      <c r="O35" s="62">
        <v>2563303.2200000002</v>
      </c>
      <c r="P35" s="52">
        <v>647587.98</v>
      </c>
      <c r="S35" s="52">
        <v>67160</v>
      </c>
      <c r="U35" s="290">
        <v>194458</v>
      </c>
      <c r="X35" s="290">
        <v>70281.36</v>
      </c>
      <c r="Y35" s="290">
        <v>57817.599999999999</v>
      </c>
    </row>
    <row r="36" spans="1:26" x14ac:dyDescent="0.2">
      <c r="A36" s="62" t="s">
        <v>227</v>
      </c>
      <c r="B36" s="288">
        <v>1213614.44</v>
      </c>
      <c r="C36" s="288">
        <v>3378</v>
      </c>
      <c r="D36" s="288">
        <v>35434.07</v>
      </c>
      <c r="E36" s="62">
        <v>832973.91</v>
      </c>
      <c r="F36" s="62">
        <v>102620.3</v>
      </c>
      <c r="I36" s="289">
        <v>18979</v>
      </c>
      <c r="J36" s="289">
        <v>159290</v>
      </c>
      <c r="K36" s="289">
        <v>5000</v>
      </c>
      <c r="O36" s="62">
        <v>3551030.77</v>
      </c>
      <c r="P36" s="52">
        <v>287963.32</v>
      </c>
      <c r="S36" s="52">
        <v>314173.28000000003</v>
      </c>
      <c r="U36" s="290">
        <v>436243.28</v>
      </c>
      <c r="X36" s="290">
        <v>64825.41</v>
      </c>
      <c r="Y36" s="290">
        <v>24189.22</v>
      </c>
    </row>
    <row r="37" spans="1:26" x14ac:dyDescent="0.2">
      <c r="A37" s="62" t="s">
        <v>228</v>
      </c>
      <c r="B37" s="288">
        <v>450928.99</v>
      </c>
      <c r="C37" s="288">
        <v>10484</v>
      </c>
      <c r="D37" s="288">
        <v>4912.04</v>
      </c>
      <c r="E37" s="62">
        <v>493068.29</v>
      </c>
      <c r="F37" s="62">
        <v>320799.76</v>
      </c>
      <c r="I37" s="289">
        <v>9916.7000000000007</v>
      </c>
      <c r="J37" s="289">
        <v>26480</v>
      </c>
      <c r="K37" s="289">
        <v>173</v>
      </c>
      <c r="N37" s="62">
        <v>-18121.43</v>
      </c>
      <c r="O37" s="62">
        <v>1930924.79</v>
      </c>
      <c r="P37" s="52">
        <v>188000.47</v>
      </c>
      <c r="S37" s="52">
        <v>124320</v>
      </c>
      <c r="U37" s="290">
        <v>183280</v>
      </c>
      <c r="X37" s="290">
        <v>47064.22</v>
      </c>
      <c r="Y37" s="290">
        <v>56184.480000000003</v>
      </c>
    </row>
    <row r="38" spans="1:26" x14ac:dyDescent="0.2">
      <c r="A38" s="62" t="s">
        <v>229</v>
      </c>
      <c r="B38" s="288">
        <v>124879.3</v>
      </c>
      <c r="C38" s="288">
        <v>11738</v>
      </c>
      <c r="D38" s="288">
        <v>6413.32</v>
      </c>
      <c r="E38" s="62">
        <v>281337.55</v>
      </c>
      <c r="F38" s="62">
        <v>252733.93</v>
      </c>
      <c r="I38" s="289">
        <v>31526.05</v>
      </c>
      <c r="J38" s="289">
        <v>195120</v>
      </c>
      <c r="K38" s="289">
        <v>9069.35</v>
      </c>
      <c r="O38" s="62">
        <v>2854572.07</v>
      </c>
      <c r="P38" s="52">
        <v>250773.7</v>
      </c>
      <c r="S38" s="52">
        <v>54012</v>
      </c>
      <c r="U38" s="290">
        <v>178249</v>
      </c>
      <c r="W38" s="290">
        <v>760</v>
      </c>
      <c r="X38" s="290">
        <v>132439.54</v>
      </c>
      <c r="Y38" s="290">
        <v>76646.100000000006</v>
      </c>
      <c r="Z38" s="290">
        <v>48000</v>
      </c>
    </row>
    <row r="39" spans="1:26" x14ac:dyDescent="0.2">
      <c r="A39" s="62" t="s">
        <v>230</v>
      </c>
      <c r="B39" s="288">
        <v>538393.24</v>
      </c>
      <c r="C39" s="288">
        <v>29941.5</v>
      </c>
      <c r="D39" s="288">
        <v>24656.81</v>
      </c>
      <c r="E39" s="62">
        <v>568888.89</v>
      </c>
      <c r="F39" s="62">
        <v>94427.14</v>
      </c>
      <c r="I39" s="289">
        <v>10000.75</v>
      </c>
      <c r="L39" s="62">
        <v>20000</v>
      </c>
      <c r="M39" s="62">
        <v>-261641.49</v>
      </c>
      <c r="O39" s="62">
        <v>1440362.48</v>
      </c>
      <c r="P39" s="52">
        <v>199518.27</v>
      </c>
      <c r="R39" s="52">
        <v>3.11</v>
      </c>
      <c r="S39" s="52">
        <v>136416.20000000001</v>
      </c>
      <c r="U39" s="290">
        <v>174836.2</v>
      </c>
      <c r="X39" s="290">
        <v>82696.039999999994</v>
      </c>
      <c r="Y39" s="290">
        <v>22896.5</v>
      </c>
    </row>
    <row r="40" spans="1:26" x14ac:dyDescent="0.2">
      <c r="A40" s="62" t="s">
        <v>231</v>
      </c>
      <c r="B40" s="288">
        <v>426535.9</v>
      </c>
      <c r="C40" s="288">
        <v>12219.19</v>
      </c>
      <c r="D40" s="288">
        <v>15478.82</v>
      </c>
      <c r="E40" s="62">
        <v>101268.79</v>
      </c>
      <c r="F40" s="62">
        <v>257255.56</v>
      </c>
      <c r="I40" s="289">
        <v>9262.5</v>
      </c>
      <c r="J40" s="289">
        <v>30000</v>
      </c>
      <c r="N40" s="62">
        <v>100154.92</v>
      </c>
      <c r="O40" s="62">
        <v>455164.99</v>
      </c>
      <c r="P40" s="52">
        <v>204593.59</v>
      </c>
      <c r="S40" s="52">
        <v>166101.54</v>
      </c>
      <c r="U40" s="290">
        <v>297358.53999999998</v>
      </c>
      <c r="X40" s="290">
        <v>75835.149999999994</v>
      </c>
      <c r="Y40" s="290">
        <v>9651.08</v>
      </c>
    </row>
    <row r="41" spans="1:26" x14ac:dyDescent="0.2">
      <c r="A41" s="62" t="s">
        <v>232</v>
      </c>
      <c r="B41" s="288">
        <v>427778.64</v>
      </c>
      <c r="C41" s="288">
        <v>218</v>
      </c>
      <c r="D41" s="288">
        <v>45314.77</v>
      </c>
      <c r="E41" s="62">
        <v>295562.75</v>
      </c>
      <c r="F41" s="62">
        <v>183267.27</v>
      </c>
      <c r="I41" s="289">
        <v>9252</v>
      </c>
      <c r="J41" s="289">
        <v>243602.88</v>
      </c>
      <c r="K41" s="289">
        <v>6210.05</v>
      </c>
      <c r="N41" s="62">
        <v>-72483.31</v>
      </c>
      <c r="O41" s="62">
        <v>1976836.89</v>
      </c>
      <c r="P41" s="52">
        <v>247893.82</v>
      </c>
      <c r="S41" s="52">
        <v>151372.14000000001</v>
      </c>
      <c r="U41" s="290">
        <v>198890.14</v>
      </c>
      <c r="W41" s="290">
        <v>1600</v>
      </c>
      <c r="X41" s="290">
        <v>63595.29</v>
      </c>
      <c r="Y41" s="290">
        <v>31118.14</v>
      </c>
    </row>
    <row r="42" spans="1:26" x14ac:dyDescent="0.2">
      <c r="A42" s="62" t="s">
        <v>233</v>
      </c>
      <c r="B42" s="288">
        <v>417867.62</v>
      </c>
      <c r="C42" s="288">
        <v>17547</v>
      </c>
      <c r="D42" s="288">
        <v>92080.2</v>
      </c>
      <c r="E42" s="62">
        <v>645630.96</v>
      </c>
      <c r="F42" s="62">
        <v>272351.25</v>
      </c>
      <c r="I42" s="289">
        <v>14197.01</v>
      </c>
      <c r="J42" s="289">
        <v>30325</v>
      </c>
      <c r="K42" s="289">
        <v>2992.66</v>
      </c>
      <c r="N42" s="62">
        <v>722</v>
      </c>
      <c r="O42" s="62">
        <v>1732965.71</v>
      </c>
      <c r="P42" s="52">
        <v>265582.01</v>
      </c>
      <c r="Q42" s="52">
        <v>7200</v>
      </c>
      <c r="S42" s="52">
        <v>111832.5</v>
      </c>
      <c r="U42" s="290">
        <v>225547.5</v>
      </c>
      <c r="X42" s="290">
        <v>190596.27</v>
      </c>
      <c r="Y42" s="290">
        <v>37177.699999999997</v>
      </c>
    </row>
    <row r="43" spans="1:26" x14ac:dyDescent="0.2">
      <c r="A43" s="62" t="s">
        <v>234</v>
      </c>
      <c r="B43" s="288">
        <v>615365.30000000005</v>
      </c>
      <c r="C43" s="288">
        <v>35445.58</v>
      </c>
      <c r="D43" s="288">
        <v>82988.02</v>
      </c>
      <c r="E43" s="62">
        <v>555651.46</v>
      </c>
      <c r="F43" s="62">
        <v>165245.06</v>
      </c>
      <c r="I43" s="289">
        <v>10930.32</v>
      </c>
      <c r="O43" s="62">
        <v>2083523.09</v>
      </c>
      <c r="P43" s="52">
        <v>246071.67</v>
      </c>
      <c r="S43" s="52">
        <v>117295.5</v>
      </c>
      <c r="U43" s="290">
        <v>202935.5</v>
      </c>
      <c r="X43" s="290">
        <v>66849.149999999994</v>
      </c>
      <c r="Y43" s="290">
        <v>86574.58</v>
      </c>
      <c r="Z43" s="290">
        <v>5200</v>
      </c>
    </row>
    <row r="44" spans="1:26" x14ac:dyDescent="0.2">
      <c r="A44" s="62" t="s">
        <v>235</v>
      </c>
      <c r="B44" s="288">
        <v>272693.2</v>
      </c>
      <c r="C44" s="288">
        <v>0</v>
      </c>
      <c r="D44" s="288">
        <v>9315.5300000000007</v>
      </c>
      <c r="E44" s="62">
        <v>1137924.46</v>
      </c>
      <c r="F44" s="62">
        <v>299317.51</v>
      </c>
      <c r="H44" s="289">
        <v>0</v>
      </c>
      <c r="I44" s="289">
        <v>12320.15</v>
      </c>
      <c r="P44" s="52">
        <v>36068.04</v>
      </c>
      <c r="S44" s="52">
        <v>119805</v>
      </c>
      <c r="U44" s="290">
        <v>213071</v>
      </c>
      <c r="X44" s="290">
        <v>66462.31</v>
      </c>
      <c r="Y44" s="290">
        <v>36337.279999999999</v>
      </c>
    </row>
    <row r="45" spans="1:26" x14ac:dyDescent="0.2">
      <c r="A45" s="62" t="s">
        <v>236</v>
      </c>
      <c r="B45" s="288">
        <v>72159.009999999995</v>
      </c>
      <c r="C45" s="288">
        <v>62754.98</v>
      </c>
      <c r="D45" s="288">
        <v>30453.95</v>
      </c>
      <c r="E45" s="62">
        <v>747624.95999999996</v>
      </c>
      <c r="F45" s="62">
        <v>335494.43</v>
      </c>
      <c r="I45" s="289">
        <v>15663.64</v>
      </c>
      <c r="K45" s="289">
        <v>2770.73</v>
      </c>
      <c r="O45" s="62">
        <v>1500565.11</v>
      </c>
      <c r="P45" s="52">
        <v>288860.31</v>
      </c>
      <c r="S45" s="52">
        <v>142975</v>
      </c>
      <c r="T45" s="52">
        <v>9200</v>
      </c>
      <c r="U45" s="290">
        <v>275683</v>
      </c>
      <c r="X45" s="290">
        <v>138749.20000000001</v>
      </c>
      <c r="Y45" s="290">
        <v>40773.25</v>
      </c>
    </row>
    <row r="46" spans="1:26" x14ac:dyDescent="0.2">
      <c r="A46" s="62" t="s">
        <v>238</v>
      </c>
      <c r="B46" s="288">
        <v>180882.5</v>
      </c>
      <c r="C46" s="288">
        <v>2219</v>
      </c>
      <c r="D46" s="288">
        <v>9459.6299999999992</v>
      </c>
      <c r="E46" s="62">
        <v>39854.53</v>
      </c>
      <c r="F46" s="62">
        <v>266124.84000000003</v>
      </c>
      <c r="G46" s="62">
        <v>1</v>
      </c>
      <c r="I46" s="289">
        <v>13564</v>
      </c>
      <c r="J46" s="289">
        <v>45350</v>
      </c>
      <c r="O46" s="62">
        <v>2280594.58</v>
      </c>
      <c r="P46" s="52">
        <v>212845.92</v>
      </c>
      <c r="S46" s="52">
        <v>273500</v>
      </c>
      <c r="U46" s="290">
        <v>325840</v>
      </c>
      <c r="X46" s="290">
        <v>70765.2</v>
      </c>
      <c r="Y46" s="290">
        <v>29203</v>
      </c>
    </row>
    <row r="47" spans="1:26" x14ac:dyDescent="0.2">
      <c r="A47" s="62" t="s">
        <v>242</v>
      </c>
      <c r="B47" s="288">
        <v>399319.37</v>
      </c>
      <c r="C47" s="288">
        <v>18861.5</v>
      </c>
      <c r="D47" s="288">
        <v>9298.0499999999993</v>
      </c>
      <c r="E47" s="62">
        <v>5668995.1500000004</v>
      </c>
      <c r="F47" s="62">
        <v>1017090.81</v>
      </c>
      <c r="H47" s="289">
        <v>0</v>
      </c>
      <c r="I47" s="289">
        <v>27838</v>
      </c>
      <c r="M47" s="62">
        <v>-1171647.55</v>
      </c>
      <c r="N47" s="62">
        <v>-686582.5</v>
      </c>
      <c r="O47" s="62">
        <v>2114009</v>
      </c>
      <c r="P47" s="52">
        <v>108658.09</v>
      </c>
      <c r="R47" s="52">
        <v>98.67</v>
      </c>
      <c r="S47" s="52">
        <v>136521</v>
      </c>
      <c r="U47" s="290">
        <v>181601</v>
      </c>
      <c r="X47" s="290">
        <v>112968.21</v>
      </c>
      <c r="Y47" s="290">
        <v>115207.83</v>
      </c>
    </row>
    <row r="48" spans="1:26" x14ac:dyDescent="0.2">
      <c r="A48" s="62" t="s">
        <v>243</v>
      </c>
      <c r="B48" s="288">
        <v>201816.29</v>
      </c>
      <c r="C48" s="288">
        <v>26558.05</v>
      </c>
      <c r="D48" s="288">
        <v>42817.18</v>
      </c>
      <c r="E48" s="62">
        <v>3430407.91</v>
      </c>
      <c r="F48" s="62">
        <v>146330.73000000001</v>
      </c>
      <c r="H48" s="289">
        <v>3500</v>
      </c>
      <c r="I48" s="289">
        <v>33814.480000000003</v>
      </c>
      <c r="J48" s="289">
        <v>55000</v>
      </c>
      <c r="K48" s="289">
        <v>0</v>
      </c>
      <c r="M48" s="62">
        <v>488987.81</v>
      </c>
      <c r="N48" s="62">
        <v>47695.62</v>
      </c>
      <c r="O48" s="62">
        <v>1646714.98</v>
      </c>
      <c r="P48" s="52">
        <v>113159.69</v>
      </c>
      <c r="S48" s="52">
        <v>67221</v>
      </c>
      <c r="U48" s="290">
        <v>157701</v>
      </c>
      <c r="X48" s="290">
        <v>145586.96</v>
      </c>
      <c r="Y48" s="290">
        <v>44013.06</v>
      </c>
    </row>
    <row r="49" spans="1:26" x14ac:dyDescent="0.2">
      <c r="A49" s="62" t="s">
        <v>244</v>
      </c>
      <c r="B49" s="288">
        <v>813878.84</v>
      </c>
      <c r="C49" s="288">
        <v>0</v>
      </c>
      <c r="D49" s="288">
        <v>10721.78</v>
      </c>
      <c r="E49" s="62">
        <v>1719879.15</v>
      </c>
      <c r="F49" s="62">
        <v>2108517.63</v>
      </c>
      <c r="G49" s="62">
        <v>73999</v>
      </c>
      <c r="H49" s="289">
        <v>0</v>
      </c>
      <c r="I49" s="289">
        <v>23132</v>
      </c>
      <c r="K49" s="289">
        <v>0</v>
      </c>
      <c r="N49" s="62">
        <v>6943.04</v>
      </c>
      <c r="O49" s="62">
        <v>2273364.33</v>
      </c>
      <c r="P49" s="52">
        <v>59501.96</v>
      </c>
      <c r="R49" s="52">
        <v>1671.62</v>
      </c>
      <c r="S49" s="52">
        <v>108000</v>
      </c>
      <c r="U49" s="290">
        <v>186640</v>
      </c>
      <c r="X49" s="290">
        <v>133338.46</v>
      </c>
      <c r="Y49" s="290">
        <v>45649.32</v>
      </c>
    </row>
    <row r="50" spans="1:26" x14ac:dyDescent="0.2">
      <c r="A50" s="62" t="s">
        <v>248</v>
      </c>
      <c r="B50" s="288">
        <v>179157.6</v>
      </c>
      <c r="C50" s="288">
        <v>1064</v>
      </c>
      <c r="D50" s="288">
        <v>344.84</v>
      </c>
      <c r="E50" s="62">
        <v>223649.21</v>
      </c>
      <c r="F50" s="62">
        <v>670191.18999999994</v>
      </c>
      <c r="H50" s="289">
        <v>0</v>
      </c>
      <c r="I50" s="289">
        <v>0</v>
      </c>
      <c r="N50" s="62">
        <v>181461.1</v>
      </c>
      <c r="O50" s="62">
        <v>2191305.25</v>
      </c>
      <c r="P50" s="52">
        <v>212605.34</v>
      </c>
      <c r="S50" s="52">
        <v>237014.8</v>
      </c>
      <c r="U50" s="290">
        <v>309034.8</v>
      </c>
      <c r="X50" s="290">
        <v>63193.21</v>
      </c>
      <c r="Y50" s="290">
        <v>40944.42</v>
      </c>
    </row>
    <row r="51" spans="1:26" x14ac:dyDescent="0.2">
      <c r="A51" s="62" t="s">
        <v>249</v>
      </c>
      <c r="B51" s="288">
        <v>1440448.55</v>
      </c>
      <c r="C51" s="288">
        <v>0</v>
      </c>
      <c r="D51" s="288">
        <v>6141.71</v>
      </c>
      <c r="E51" s="62">
        <v>1013184.77</v>
      </c>
      <c r="F51" s="62">
        <v>425792.22</v>
      </c>
      <c r="H51" s="289">
        <v>0</v>
      </c>
      <c r="I51" s="289">
        <v>0</v>
      </c>
      <c r="J51" s="289">
        <v>168474.55</v>
      </c>
      <c r="K51" s="289">
        <v>0</v>
      </c>
      <c r="N51" s="62">
        <v>-84.89</v>
      </c>
      <c r="O51" s="62">
        <v>2281491.52</v>
      </c>
      <c r="P51" s="52">
        <v>475608</v>
      </c>
      <c r="Q51" s="52">
        <v>132251</v>
      </c>
      <c r="S51" s="52">
        <v>201310.5</v>
      </c>
      <c r="U51" s="290">
        <v>356330.5</v>
      </c>
      <c r="V51" s="290">
        <v>4392.8</v>
      </c>
      <c r="X51" s="290">
        <v>447757.08</v>
      </c>
      <c r="Y51" s="290">
        <v>42114.26</v>
      </c>
    </row>
    <row r="52" spans="1:26" x14ac:dyDescent="0.2">
      <c r="A52" s="62" t="s">
        <v>250</v>
      </c>
      <c r="B52" s="288">
        <v>28752.18</v>
      </c>
      <c r="C52" s="288">
        <v>0</v>
      </c>
      <c r="D52" s="288">
        <v>6095.95</v>
      </c>
      <c r="E52" s="62">
        <v>176504.43</v>
      </c>
      <c r="F52" s="62">
        <v>481013.35</v>
      </c>
      <c r="H52" s="289">
        <v>0</v>
      </c>
      <c r="I52" s="289">
        <v>100000</v>
      </c>
      <c r="J52" s="289">
        <v>179100</v>
      </c>
      <c r="K52" s="289">
        <v>2000</v>
      </c>
      <c r="O52" s="62">
        <v>2647377.69</v>
      </c>
      <c r="P52" s="52">
        <v>196642.31</v>
      </c>
      <c r="S52" s="52">
        <v>222064</v>
      </c>
      <c r="U52" s="290">
        <v>374924</v>
      </c>
      <c r="X52" s="290">
        <v>164319.03</v>
      </c>
      <c r="Y52" s="290">
        <v>30140.62</v>
      </c>
    </row>
    <row r="53" spans="1:26" x14ac:dyDescent="0.2">
      <c r="A53" s="62" t="s">
        <v>251</v>
      </c>
      <c r="B53" s="288">
        <v>349816.48</v>
      </c>
      <c r="C53" s="288">
        <v>100000</v>
      </c>
      <c r="D53" s="288">
        <v>15287.96</v>
      </c>
      <c r="E53" s="62">
        <v>359311.66</v>
      </c>
      <c r="F53" s="62">
        <v>415250.13</v>
      </c>
      <c r="H53" s="289">
        <v>0</v>
      </c>
      <c r="I53" s="289">
        <v>0</v>
      </c>
      <c r="J53" s="289">
        <v>516732.64</v>
      </c>
      <c r="K53" s="289">
        <v>2809</v>
      </c>
      <c r="O53" s="62">
        <v>4706462.17</v>
      </c>
      <c r="P53" s="52">
        <v>223372.76</v>
      </c>
      <c r="R53" s="52">
        <v>1550.15</v>
      </c>
      <c r="S53" s="52">
        <v>344482.94</v>
      </c>
      <c r="U53" s="290">
        <v>382637.94</v>
      </c>
      <c r="W53" s="290">
        <v>1000</v>
      </c>
      <c r="X53" s="290">
        <v>275447.96000000002</v>
      </c>
      <c r="Y53" s="290">
        <v>36326.18</v>
      </c>
    </row>
    <row r="54" spans="1:26" x14ac:dyDescent="0.2">
      <c r="A54" s="62" t="s">
        <v>255</v>
      </c>
      <c r="B54" s="288">
        <v>481869.25</v>
      </c>
      <c r="C54" s="288">
        <v>3448</v>
      </c>
      <c r="D54" s="288">
        <v>150414.49</v>
      </c>
      <c r="E54" s="62">
        <v>1604663.4</v>
      </c>
      <c r="F54" s="62">
        <v>426211.97</v>
      </c>
      <c r="G54" s="62">
        <v>0</v>
      </c>
      <c r="J54" s="289">
        <v>746755</v>
      </c>
      <c r="K54" s="289">
        <v>1648</v>
      </c>
      <c r="N54" s="62">
        <v>1144643.6399999999</v>
      </c>
      <c r="O54" s="62">
        <v>954921</v>
      </c>
      <c r="P54" s="52">
        <v>296753.96000000002</v>
      </c>
      <c r="S54" s="52">
        <v>158980</v>
      </c>
      <c r="T54" s="52">
        <v>9200</v>
      </c>
      <c r="U54" s="290">
        <v>250370</v>
      </c>
      <c r="X54" s="290">
        <v>157563.93</v>
      </c>
      <c r="Y54" s="290">
        <v>38360.559999999998</v>
      </c>
      <c r="Z54" s="290">
        <v>200000</v>
      </c>
    </row>
    <row r="55" spans="1:26" x14ac:dyDescent="0.2">
      <c r="A55" s="62" t="s">
        <v>256</v>
      </c>
      <c r="B55" s="288">
        <v>1428229.55</v>
      </c>
      <c r="C55" s="288">
        <v>35800</v>
      </c>
      <c r="D55" s="288">
        <v>39387.81</v>
      </c>
      <c r="E55" s="62">
        <v>742243</v>
      </c>
      <c r="F55" s="62">
        <v>437676.11</v>
      </c>
      <c r="J55" s="289">
        <v>147408.63</v>
      </c>
      <c r="K55" s="289">
        <v>2242122.5</v>
      </c>
      <c r="N55" s="62">
        <v>-1727657.13</v>
      </c>
      <c r="O55" s="62">
        <v>2528782.23</v>
      </c>
      <c r="P55" s="52">
        <v>365038.32</v>
      </c>
      <c r="S55" s="52">
        <v>238630</v>
      </c>
      <c r="T55" s="52">
        <v>9200</v>
      </c>
      <c r="U55" s="290">
        <v>353250</v>
      </c>
      <c r="V55" s="290">
        <v>10002</v>
      </c>
      <c r="X55" s="290">
        <v>699766.76</v>
      </c>
      <c r="Y55" s="290">
        <v>57169.32</v>
      </c>
    </row>
    <row r="56" spans="1:26" x14ac:dyDescent="0.2">
      <c r="A56" s="62" t="s">
        <v>257</v>
      </c>
      <c r="B56" s="288">
        <v>174695.52</v>
      </c>
      <c r="C56" s="288">
        <v>0</v>
      </c>
      <c r="D56" s="288">
        <v>63475.27</v>
      </c>
      <c r="E56" s="62">
        <v>1017329.3</v>
      </c>
      <c r="F56" s="62">
        <v>134424.07999999999</v>
      </c>
      <c r="J56" s="289">
        <v>147273</v>
      </c>
      <c r="K56" s="289">
        <v>1394.09</v>
      </c>
      <c r="N56" s="62">
        <v>-1260569.22</v>
      </c>
      <c r="O56" s="62">
        <v>2500517.0699999998</v>
      </c>
      <c r="P56" s="52">
        <v>218585.2</v>
      </c>
      <c r="S56" s="52">
        <v>234160</v>
      </c>
      <c r="T56" s="52">
        <v>3000</v>
      </c>
      <c r="U56" s="290">
        <v>305030</v>
      </c>
      <c r="V56" s="290">
        <v>11368</v>
      </c>
      <c r="X56" s="290">
        <v>102553.8</v>
      </c>
      <c r="Y56" s="290">
        <v>31484.17</v>
      </c>
      <c r="Z56" s="290">
        <v>4000</v>
      </c>
    </row>
    <row r="57" spans="1:26" x14ac:dyDescent="0.2">
      <c r="A57" s="62" t="s">
        <v>258</v>
      </c>
      <c r="B57" s="288">
        <v>571886.53</v>
      </c>
      <c r="C57" s="288">
        <v>0</v>
      </c>
      <c r="D57" s="288">
        <v>64211.43</v>
      </c>
      <c r="E57" s="62">
        <v>592311.12</v>
      </c>
      <c r="F57" s="62">
        <v>451510.72</v>
      </c>
      <c r="J57" s="289">
        <v>625360</v>
      </c>
      <c r="K57" s="289">
        <v>0</v>
      </c>
      <c r="N57" s="62">
        <v>-737834.25</v>
      </c>
      <c r="O57" s="62">
        <v>1946573.94</v>
      </c>
      <c r="P57" s="52">
        <v>271001.40999999997</v>
      </c>
      <c r="S57" s="52">
        <v>214900</v>
      </c>
      <c r="T57" s="52">
        <v>14400</v>
      </c>
      <c r="U57" s="290">
        <v>353599</v>
      </c>
      <c r="V57" s="290">
        <v>6784</v>
      </c>
      <c r="X57" s="290">
        <v>239440.8</v>
      </c>
      <c r="Y57" s="290">
        <v>54657.5</v>
      </c>
    </row>
    <row r="58" spans="1:26" x14ac:dyDescent="0.2">
      <c r="A58" s="62" t="s">
        <v>259</v>
      </c>
      <c r="B58" s="288">
        <v>536214.18000000005</v>
      </c>
      <c r="C58" s="288">
        <v>0</v>
      </c>
      <c r="D58" s="288">
        <v>56336.75</v>
      </c>
      <c r="E58" s="62">
        <v>235116.67</v>
      </c>
      <c r="F58" s="62">
        <v>106712.08</v>
      </c>
      <c r="J58" s="289">
        <v>96300</v>
      </c>
      <c r="K58" s="289">
        <v>474</v>
      </c>
      <c r="N58" s="62">
        <v>-375244.52</v>
      </c>
      <c r="O58" s="62">
        <v>980950.37</v>
      </c>
      <c r="P58" s="52">
        <v>604614.67000000004</v>
      </c>
      <c r="S58" s="52">
        <v>207570</v>
      </c>
      <c r="T58" s="52">
        <v>3000</v>
      </c>
      <c r="U58" s="290">
        <v>234886</v>
      </c>
      <c r="V58" s="290">
        <v>2824</v>
      </c>
      <c r="X58" s="290">
        <v>334733.03999999998</v>
      </c>
      <c r="Y58" s="290">
        <v>10841.8</v>
      </c>
    </row>
    <row r="59" spans="1:26" x14ac:dyDescent="0.2">
      <c r="A59" s="62" t="s">
        <v>260</v>
      </c>
      <c r="B59" s="288">
        <v>267965.46000000002</v>
      </c>
      <c r="C59" s="288">
        <v>0</v>
      </c>
      <c r="D59" s="288">
        <v>18093.62</v>
      </c>
      <c r="E59" s="62">
        <v>1084181.07</v>
      </c>
      <c r="F59" s="62">
        <v>49469.17</v>
      </c>
      <c r="J59" s="289">
        <v>221900</v>
      </c>
      <c r="K59" s="289">
        <v>501.1</v>
      </c>
      <c r="N59" s="62">
        <v>-461117.96</v>
      </c>
      <c r="O59" s="62">
        <v>1692734.22</v>
      </c>
      <c r="P59" s="52">
        <v>65567.520000000004</v>
      </c>
      <c r="S59" s="52">
        <v>146090</v>
      </c>
      <c r="T59" s="52">
        <v>12200</v>
      </c>
      <c r="U59" s="290">
        <v>183901.1</v>
      </c>
      <c r="V59" s="290">
        <v>380</v>
      </c>
      <c r="X59" s="290">
        <v>48784.84</v>
      </c>
      <c r="Y59" s="290">
        <v>25099.62</v>
      </c>
    </row>
    <row r="60" spans="1:26" x14ac:dyDescent="0.2">
      <c r="A60" s="62" t="s">
        <v>264</v>
      </c>
      <c r="B60" s="288">
        <v>289882.26</v>
      </c>
      <c r="C60" s="288">
        <v>0</v>
      </c>
      <c r="D60" s="288">
        <v>15592.38</v>
      </c>
      <c r="E60" s="62">
        <v>823317.34</v>
      </c>
      <c r="F60" s="62">
        <v>-477690.09</v>
      </c>
      <c r="H60" s="289">
        <v>49591</v>
      </c>
      <c r="I60" s="289">
        <v>23387.16</v>
      </c>
      <c r="J60" s="289">
        <v>622319</v>
      </c>
      <c r="N60" s="62">
        <v>-2127372.7599999998</v>
      </c>
      <c r="O60" s="62">
        <v>2210713.7999999998</v>
      </c>
      <c r="P60" s="52">
        <v>234825.99</v>
      </c>
      <c r="S60" s="52">
        <v>152408.4</v>
      </c>
      <c r="U60" s="290">
        <v>218848.4</v>
      </c>
      <c r="W60" s="290">
        <v>832</v>
      </c>
      <c r="X60" s="290">
        <v>246235.77</v>
      </c>
      <c r="Y60" s="290">
        <v>26485.1</v>
      </c>
    </row>
    <row r="61" spans="1:26" x14ac:dyDescent="0.2">
      <c r="A61" s="62" t="s">
        <v>265</v>
      </c>
      <c r="B61" s="288">
        <v>878953.98</v>
      </c>
      <c r="C61" s="288">
        <v>9615</v>
      </c>
      <c r="D61" s="288">
        <v>269829.03999999998</v>
      </c>
      <c r="E61" s="62">
        <v>847424.27</v>
      </c>
      <c r="F61" s="62">
        <v>-87271.41</v>
      </c>
      <c r="H61" s="289">
        <v>22490</v>
      </c>
      <c r="I61" s="289">
        <v>12675</v>
      </c>
      <c r="J61" s="289">
        <v>79063</v>
      </c>
      <c r="N61" s="62">
        <v>220188.62</v>
      </c>
      <c r="O61" s="62">
        <v>1549075.07</v>
      </c>
      <c r="P61" s="52">
        <v>705830.78</v>
      </c>
      <c r="S61" s="52">
        <v>222423</v>
      </c>
      <c r="U61" s="290">
        <v>277783</v>
      </c>
      <c r="X61" s="290">
        <v>135988.28</v>
      </c>
      <c r="Y61" s="290">
        <v>54863.54</v>
      </c>
    </row>
    <row r="62" spans="1:26" x14ac:dyDescent="0.2">
      <c r="A62" s="62" t="s">
        <v>266</v>
      </c>
      <c r="B62" s="288">
        <v>628762.43999999994</v>
      </c>
      <c r="C62" s="288">
        <v>881393</v>
      </c>
      <c r="D62" s="288">
        <v>67020.45</v>
      </c>
      <c r="E62" s="62">
        <v>51032.04</v>
      </c>
      <c r="F62" s="62">
        <v>169684.72</v>
      </c>
      <c r="I62" s="289">
        <v>79750</v>
      </c>
      <c r="J62" s="289">
        <v>392664</v>
      </c>
      <c r="K62" s="289">
        <v>895001.68</v>
      </c>
      <c r="N62" s="62">
        <v>21001.64</v>
      </c>
      <c r="O62" s="62">
        <v>3406179.86</v>
      </c>
      <c r="P62" s="52">
        <v>715423.3</v>
      </c>
      <c r="S62" s="52">
        <v>224856.8</v>
      </c>
      <c r="U62" s="290">
        <v>335364.8</v>
      </c>
      <c r="X62" s="290">
        <v>175279.59</v>
      </c>
      <c r="Y62" s="290">
        <v>12270.42</v>
      </c>
    </row>
    <row r="63" spans="1:26" x14ac:dyDescent="0.2">
      <c r="A63" s="62" t="s">
        <v>267</v>
      </c>
      <c r="B63" s="288">
        <v>597625.31000000006</v>
      </c>
      <c r="C63" s="288">
        <v>181996</v>
      </c>
      <c r="D63" s="288">
        <v>18937.96</v>
      </c>
      <c r="E63" s="62">
        <v>195034.16</v>
      </c>
      <c r="F63" s="62">
        <v>133491.14000000001</v>
      </c>
      <c r="H63" s="289">
        <v>0</v>
      </c>
      <c r="I63" s="289">
        <v>22629</v>
      </c>
      <c r="J63" s="289">
        <v>461738</v>
      </c>
      <c r="N63" s="62">
        <v>-3234.99</v>
      </c>
      <c r="O63" s="62">
        <v>1679166.57</v>
      </c>
      <c r="P63" s="52">
        <v>662692.51</v>
      </c>
      <c r="Q63" s="52">
        <v>15000</v>
      </c>
      <c r="U63" s="290">
        <v>71310</v>
      </c>
      <c r="X63" s="290">
        <v>179153.3</v>
      </c>
      <c r="Y63" s="290">
        <v>13099.54</v>
      </c>
    </row>
    <row r="64" spans="1:26" x14ac:dyDescent="0.2">
      <c r="A64" s="62" t="s">
        <v>268</v>
      </c>
      <c r="B64" s="288">
        <v>433011.26</v>
      </c>
      <c r="C64" s="288">
        <v>0</v>
      </c>
      <c r="D64" s="288">
        <v>54564.19</v>
      </c>
      <c r="E64" s="62">
        <v>545709.64</v>
      </c>
      <c r="F64" s="62">
        <v>236284.82</v>
      </c>
      <c r="H64" s="289">
        <v>0</v>
      </c>
      <c r="I64" s="289">
        <v>37475</v>
      </c>
      <c r="J64" s="289">
        <v>17700</v>
      </c>
      <c r="K64" s="289">
        <v>43400</v>
      </c>
      <c r="O64" s="62">
        <v>1290095.46</v>
      </c>
      <c r="P64" s="52">
        <v>541822.69999999995</v>
      </c>
      <c r="S64" s="52">
        <v>139066.29999999999</v>
      </c>
      <c r="U64" s="290">
        <v>238066.3</v>
      </c>
      <c r="X64" s="290">
        <v>134921.53</v>
      </c>
      <c r="Y64" s="290">
        <v>24425.35</v>
      </c>
    </row>
    <row r="65" spans="1:25" x14ac:dyDescent="0.2">
      <c r="A65" s="62" t="s">
        <v>269</v>
      </c>
      <c r="B65" s="288">
        <v>829214.85</v>
      </c>
      <c r="C65" s="288">
        <v>0</v>
      </c>
      <c r="D65" s="288">
        <v>23559.24</v>
      </c>
      <c r="E65" s="62">
        <v>71487.39</v>
      </c>
      <c r="F65" s="62">
        <v>86493.62</v>
      </c>
      <c r="H65" s="289">
        <v>7473</v>
      </c>
      <c r="I65" s="289">
        <v>89720</v>
      </c>
      <c r="J65" s="289">
        <v>132424</v>
      </c>
      <c r="K65" s="289">
        <v>4975</v>
      </c>
      <c r="N65" s="62">
        <v>70823.600000000006</v>
      </c>
      <c r="O65" s="62">
        <v>2056145.55</v>
      </c>
      <c r="P65" s="52">
        <v>647406.69999999995</v>
      </c>
      <c r="S65" s="52">
        <v>168957.2</v>
      </c>
      <c r="U65" s="290">
        <v>295637.2</v>
      </c>
      <c r="W65" s="290">
        <v>8836</v>
      </c>
      <c r="X65" s="290">
        <v>110720.95</v>
      </c>
      <c r="Y65" s="290">
        <v>42268.35</v>
      </c>
    </row>
    <row r="66" spans="1:25" x14ac:dyDescent="0.2">
      <c r="A66" s="62" t="s">
        <v>273</v>
      </c>
      <c r="B66" s="288">
        <v>468440.53</v>
      </c>
      <c r="C66" s="288">
        <v>0</v>
      </c>
      <c r="D66" s="288">
        <v>104441.82</v>
      </c>
      <c r="E66" s="62">
        <v>771031.33</v>
      </c>
      <c r="F66" s="62">
        <v>474309.52</v>
      </c>
      <c r="H66" s="289">
        <v>1000</v>
      </c>
      <c r="I66" s="289">
        <v>15857.62</v>
      </c>
      <c r="J66" s="289">
        <v>111215</v>
      </c>
      <c r="K66" s="289">
        <v>11978.78</v>
      </c>
      <c r="N66" s="62">
        <v>-1350652.02</v>
      </c>
      <c r="O66" s="62">
        <v>2912713.08</v>
      </c>
      <c r="P66" s="52">
        <v>478973.16</v>
      </c>
      <c r="U66" s="290">
        <v>133300</v>
      </c>
      <c r="X66" s="290">
        <v>158223.28</v>
      </c>
      <c r="Y66" s="290">
        <v>58760.14</v>
      </c>
    </row>
    <row r="67" spans="1:25" x14ac:dyDescent="0.2">
      <c r="A67" s="62" t="s">
        <v>274</v>
      </c>
      <c r="B67" s="288">
        <v>516027.1</v>
      </c>
      <c r="C67" s="288">
        <v>0</v>
      </c>
      <c r="D67" s="288">
        <v>29804.61</v>
      </c>
      <c r="E67" s="62">
        <v>902270.6</v>
      </c>
      <c r="F67" s="62">
        <v>533223.91</v>
      </c>
      <c r="H67" s="289">
        <v>31449</v>
      </c>
      <c r="I67" s="289">
        <v>11764.38</v>
      </c>
      <c r="J67" s="289">
        <v>101000</v>
      </c>
      <c r="K67" s="289">
        <v>1856.45</v>
      </c>
      <c r="O67" s="62">
        <v>1364480.05</v>
      </c>
      <c r="P67" s="52">
        <v>396338.59</v>
      </c>
      <c r="U67" s="290">
        <v>69140</v>
      </c>
      <c r="X67" s="290">
        <v>118784.41</v>
      </c>
      <c r="Y67" s="290">
        <v>42722.6</v>
      </c>
    </row>
    <row r="68" spans="1:25" x14ac:dyDescent="0.2">
      <c r="A68" s="62" t="s">
        <v>275</v>
      </c>
      <c r="B68" s="288">
        <v>138524.93</v>
      </c>
      <c r="C68" s="288">
        <v>40000</v>
      </c>
      <c r="D68" s="288">
        <v>22692.26</v>
      </c>
      <c r="E68" s="62">
        <v>861673.05</v>
      </c>
      <c r="F68" s="62">
        <v>270928.38</v>
      </c>
      <c r="H68" s="289">
        <v>20932</v>
      </c>
      <c r="I68" s="289">
        <v>19024.439999999999</v>
      </c>
      <c r="K68" s="289">
        <v>1750</v>
      </c>
      <c r="L68" s="62">
        <v>40000</v>
      </c>
      <c r="M68" s="62">
        <v>-901183.61</v>
      </c>
      <c r="O68" s="62">
        <v>2067672.51</v>
      </c>
      <c r="P68" s="52">
        <v>326738.95</v>
      </c>
      <c r="Q68" s="52">
        <v>29000</v>
      </c>
      <c r="U68" s="290">
        <v>33200</v>
      </c>
      <c r="X68" s="290">
        <v>148497.35</v>
      </c>
      <c r="Y68" s="290">
        <v>46868.32</v>
      </c>
    </row>
    <row r="69" spans="1:25" x14ac:dyDescent="0.2">
      <c r="A69" s="62" t="s">
        <v>276</v>
      </c>
      <c r="B69" s="288">
        <v>346613.25</v>
      </c>
      <c r="C69" s="288">
        <v>0</v>
      </c>
      <c r="D69" s="288">
        <v>8528.9599999999991</v>
      </c>
      <c r="E69" s="62">
        <v>782875.86</v>
      </c>
      <c r="F69" s="62">
        <v>564084.35</v>
      </c>
      <c r="H69" s="289">
        <v>0</v>
      </c>
      <c r="I69" s="289">
        <v>56956</v>
      </c>
      <c r="O69" s="62">
        <v>2226508.67</v>
      </c>
      <c r="P69" s="52">
        <v>450468.49</v>
      </c>
      <c r="U69" s="290">
        <v>87380</v>
      </c>
      <c r="V69" s="290">
        <v>30000</v>
      </c>
      <c r="W69" s="290">
        <v>3800</v>
      </c>
      <c r="X69" s="290">
        <v>162210.78</v>
      </c>
      <c r="Y69" s="290">
        <v>53585.72</v>
      </c>
    </row>
    <row r="70" spans="1:25" x14ac:dyDescent="0.2">
      <c r="A70" s="62" t="s">
        <v>277</v>
      </c>
      <c r="B70" s="288">
        <v>527257.43999999994</v>
      </c>
      <c r="C70" s="288">
        <v>70300</v>
      </c>
      <c r="D70" s="288">
        <v>40401.269999999997</v>
      </c>
      <c r="E70" s="62">
        <v>482035.76</v>
      </c>
      <c r="F70" s="62">
        <v>794302.76</v>
      </c>
      <c r="H70" s="289">
        <v>22530</v>
      </c>
      <c r="I70" s="289">
        <v>16973.93</v>
      </c>
      <c r="J70" s="289">
        <v>65020</v>
      </c>
      <c r="K70" s="289">
        <v>110.3</v>
      </c>
      <c r="O70" s="62">
        <v>2114406.96</v>
      </c>
      <c r="P70" s="52">
        <v>630014.1</v>
      </c>
      <c r="Q70" s="52">
        <v>47985</v>
      </c>
      <c r="U70" s="290">
        <v>98360</v>
      </c>
      <c r="W70" s="290">
        <v>9137</v>
      </c>
      <c r="X70" s="290">
        <v>237223.08</v>
      </c>
      <c r="Y70" s="290">
        <v>64110.61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J123"/>
  <sheetViews>
    <sheetView topLeftCell="AE1" zoomScale="90" zoomScaleNormal="90" workbookViewId="0">
      <selection activeCell="AF17" sqref="AF17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90" bestFit="1" customWidth="1"/>
    <col min="4" max="4" width="51.75" style="90" bestFit="1" customWidth="1"/>
    <col min="5" max="5" width="39" style="56" bestFit="1" customWidth="1"/>
    <col min="6" max="6" width="32.125" style="123" bestFit="1" customWidth="1"/>
    <col min="7" max="7" width="31.25" style="123" bestFit="1" customWidth="1"/>
    <col min="8" max="8" width="23" style="123" bestFit="1" customWidth="1"/>
    <col min="9" max="9" width="22.75" style="123" bestFit="1" customWidth="1"/>
    <col min="10" max="11" width="16.75" style="56" bestFit="1" customWidth="1"/>
    <col min="12" max="12" width="16.875" style="273" bestFit="1" customWidth="1"/>
    <col min="13" max="13" width="19.125" style="273" bestFit="1" customWidth="1"/>
    <col min="14" max="14" width="18.375" style="273" bestFit="1" customWidth="1"/>
    <col min="15" max="15" width="20.375" style="273" bestFit="1" customWidth="1"/>
    <col min="16" max="16" width="22.625" style="56" bestFit="1" customWidth="1"/>
    <col min="17" max="17" width="26.75" style="56" bestFit="1" customWidth="1"/>
    <col min="18" max="18" width="26.875" style="56" bestFit="1" customWidth="1"/>
    <col min="19" max="19" width="17" style="56" bestFit="1" customWidth="1"/>
    <col min="20" max="20" width="43.125" style="100" bestFit="1" customWidth="1"/>
    <col min="21" max="21" width="43.875" style="100" bestFit="1" customWidth="1"/>
    <col min="22" max="22" width="28" style="100" bestFit="1" customWidth="1"/>
    <col min="23" max="23" width="37.5" style="100" bestFit="1" customWidth="1"/>
    <col min="24" max="24" width="53.375" style="100" bestFit="1" customWidth="1"/>
    <col min="25" max="25" width="19" style="124" customWidth="1"/>
    <col min="26" max="26" width="19.375" style="124" bestFit="1" customWidth="1"/>
    <col min="27" max="27" width="25.75" style="124" bestFit="1" customWidth="1"/>
    <col min="28" max="28" width="24.125" style="124" bestFit="1" customWidth="1"/>
    <col min="29" max="29" width="41.25" style="124" bestFit="1" customWidth="1"/>
    <col min="30" max="30" width="33.125" style="124" bestFit="1" customWidth="1"/>
    <col min="31" max="31" width="17.25" style="53" bestFit="1" customWidth="1"/>
    <col min="32" max="32" width="14.5" style="34" bestFit="1" customWidth="1"/>
    <col min="33" max="33" width="15.125" style="31" bestFit="1" customWidth="1"/>
    <col min="34" max="34" width="16.125" style="49" bestFit="1" customWidth="1"/>
    <col min="35" max="35" width="16.125" style="41" bestFit="1" customWidth="1"/>
    <col min="36" max="36" width="15.75" style="32" bestFit="1" customWidth="1"/>
    <col min="37" max="16384" width="9" style="1"/>
  </cols>
  <sheetData>
    <row r="1" spans="1:36" x14ac:dyDescent="0.2">
      <c r="E1" s="56" t="s">
        <v>590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56" t="s">
        <v>1442</v>
      </c>
      <c r="K1" s="56" t="s">
        <v>1443</v>
      </c>
      <c r="L1" s="273" t="s">
        <v>1445</v>
      </c>
      <c r="M1" s="273" t="s">
        <v>1446</v>
      </c>
      <c r="N1" s="273" t="s">
        <v>1447</v>
      </c>
      <c r="O1" s="273" t="s">
        <v>1448</v>
      </c>
      <c r="P1" s="56" t="s">
        <v>1449</v>
      </c>
      <c r="Q1" s="56" t="s">
        <v>1450</v>
      </c>
      <c r="R1" s="56" t="s">
        <v>1451</v>
      </c>
      <c r="S1" s="56" t="s">
        <v>1452</v>
      </c>
      <c r="T1" s="100" t="s">
        <v>1454</v>
      </c>
      <c r="U1" s="100" t="s">
        <v>1455</v>
      </c>
      <c r="V1" s="100" t="s">
        <v>1456</v>
      </c>
      <c r="W1" s="100" t="s">
        <v>1457</v>
      </c>
      <c r="X1" s="100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1463</v>
      </c>
      <c r="AD1" s="124" t="s">
        <v>1466</v>
      </c>
      <c r="AE1" s="52" t="s">
        <v>6</v>
      </c>
      <c r="AF1" s="33" t="s">
        <v>7</v>
      </c>
      <c r="AG1" s="16" t="s">
        <v>8</v>
      </c>
      <c r="AH1" s="22" t="s">
        <v>9</v>
      </c>
      <c r="AI1" s="23" t="s">
        <v>10</v>
      </c>
      <c r="AJ1" s="71" t="s">
        <v>11</v>
      </c>
    </row>
    <row r="2" spans="1:36" x14ac:dyDescent="0.2">
      <c r="E2" s="56" t="s">
        <v>591</v>
      </c>
      <c r="F2" s="123" t="s">
        <v>1467</v>
      </c>
      <c r="G2" s="123" t="s">
        <v>1468</v>
      </c>
      <c r="H2" s="123" t="s">
        <v>1469</v>
      </c>
      <c r="I2" s="123" t="s">
        <v>1470</v>
      </c>
      <c r="J2" s="56" t="s">
        <v>1471</v>
      </c>
      <c r="K2" s="56" t="s">
        <v>1472</v>
      </c>
      <c r="L2" s="273" t="s">
        <v>1474</v>
      </c>
      <c r="M2" s="273" t="s">
        <v>1475</v>
      </c>
      <c r="N2" s="273" t="s">
        <v>1476</v>
      </c>
      <c r="O2" s="273" t="s">
        <v>1477</v>
      </c>
      <c r="P2" s="56" t="s">
        <v>1478</v>
      </c>
      <c r="Q2" s="56" t="s">
        <v>1479</v>
      </c>
      <c r="R2" s="56" t="s">
        <v>1480</v>
      </c>
      <c r="S2" s="56" t="s">
        <v>1481</v>
      </c>
      <c r="T2" s="100" t="s">
        <v>1483</v>
      </c>
      <c r="U2" s="100" t="s">
        <v>1484</v>
      </c>
      <c r="V2" s="100" t="s">
        <v>1485</v>
      </c>
      <c r="W2" s="100" t="s">
        <v>1486</v>
      </c>
      <c r="X2" s="100" t="s">
        <v>1487</v>
      </c>
      <c r="Y2" s="124" t="s">
        <v>1488</v>
      </c>
      <c r="Z2" s="124" t="s">
        <v>1489</v>
      </c>
      <c r="AA2" s="124" t="s">
        <v>1490</v>
      </c>
      <c r="AB2" s="124" t="s">
        <v>1491</v>
      </c>
      <c r="AC2" s="124" t="s">
        <v>1492</v>
      </c>
      <c r="AD2" s="124" t="s">
        <v>1495</v>
      </c>
      <c r="AE2" s="52"/>
      <c r="AF2" s="33"/>
      <c r="AG2" s="16"/>
      <c r="AH2" s="24"/>
      <c r="AI2" s="25"/>
      <c r="AJ2" s="16"/>
    </row>
    <row r="3" spans="1:36" x14ac:dyDescent="0.2">
      <c r="C3" s="90" t="s">
        <v>815</v>
      </c>
      <c r="E3" s="56" t="s">
        <v>592</v>
      </c>
      <c r="F3" s="123">
        <v>29173231.370000001</v>
      </c>
      <c r="G3" s="123">
        <v>5145957.99</v>
      </c>
      <c r="H3" s="123">
        <v>3088079.39</v>
      </c>
      <c r="I3" s="123">
        <v>71.59</v>
      </c>
      <c r="J3" s="56">
        <v>75749076.519999996</v>
      </c>
      <c r="K3" s="56">
        <v>36114231.979999997</v>
      </c>
      <c r="L3" s="273">
        <v>394071.93</v>
      </c>
      <c r="M3" s="273">
        <v>708184.21</v>
      </c>
      <c r="N3" s="273">
        <v>13000</v>
      </c>
      <c r="O3" s="273">
        <v>2260431.2999999998</v>
      </c>
      <c r="P3" s="56">
        <v>452100.3</v>
      </c>
      <c r="Q3" s="56">
        <v>-2499278.48</v>
      </c>
      <c r="R3" s="56">
        <v>13007914.91</v>
      </c>
      <c r="S3" s="56">
        <v>132276709.06999999</v>
      </c>
      <c r="T3" s="100">
        <v>19964591.59</v>
      </c>
      <c r="U3" s="100">
        <v>87518.76</v>
      </c>
      <c r="V3" s="100">
        <v>7052.47</v>
      </c>
      <c r="W3" s="100">
        <v>19713480.600000001</v>
      </c>
      <c r="X3" s="100">
        <v>1352415.08</v>
      </c>
      <c r="Y3" s="124">
        <v>25393858.510000002</v>
      </c>
      <c r="Z3" s="124">
        <v>6500</v>
      </c>
      <c r="AA3" s="124">
        <v>83102</v>
      </c>
      <c r="AB3" s="124">
        <v>8709705.3800000008</v>
      </c>
      <c r="AC3" s="124">
        <v>3709380.65</v>
      </c>
      <c r="AD3" s="124">
        <v>2071693.8</v>
      </c>
      <c r="AE3" s="100">
        <f t="shared" ref="AE3:AJ3" si="0">SUM(AE4:AE123)</f>
        <v>37407340.340000011</v>
      </c>
      <c r="AF3" s="108">
        <f t="shared" si="0"/>
        <v>3375687.4399999995</v>
      </c>
      <c r="AG3" s="26">
        <f t="shared" si="0"/>
        <v>34031652.899999991</v>
      </c>
      <c r="AH3" s="27">
        <f t="shared" si="0"/>
        <v>41125058.5</v>
      </c>
      <c r="AI3" s="19">
        <f t="shared" si="0"/>
        <v>39974240.339999981</v>
      </c>
      <c r="AJ3" s="32">
        <f t="shared" si="0"/>
        <v>1150818.1600000008</v>
      </c>
    </row>
    <row r="4" spans="1:36" x14ac:dyDescent="0.2">
      <c r="E4" s="56" t="s">
        <v>1920</v>
      </c>
      <c r="F4" s="123">
        <v>551215.24</v>
      </c>
      <c r="H4" s="123">
        <v>39913</v>
      </c>
      <c r="I4" s="123">
        <v>0</v>
      </c>
      <c r="J4" s="56">
        <v>9</v>
      </c>
      <c r="K4" s="56">
        <v>128115.88</v>
      </c>
      <c r="L4" s="273">
        <v>0</v>
      </c>
      <c r="M4" s="273">
        <v>0</v>
      </c>
      <c r="O4" s="273">
        <v>44070.04</v>
      </c>
      <c r="R4" s="56">
        <v>281015.08</v>
      </c>
      <c r="S4" s="56">
        <v>560321.12</v>
      </c>
      <c r="W4" s="100">
        <v>546532</v>
      </c>
      <c r="X4" s="100">
        <v>256396.04</v>
      </c>
      <c r="Y4" s="124">
        <v>556532</v>
      </c>
      <c r="AB4" s="124">
        <v>412549.16</v>
      </c>
      <c r="AE4" s="100">
        <f>SUM(F4:I4)</f>
        <v>591128.24</v>
      </c>
      <c r="AF4" s="108">
        <f>SUM(L4:O4)</f>
        <v>44070.04</v>
      </c>
      <c r="AG4" s="26">
        <f>AE4-AF4</f>
        <v>547058.19999999995</v>
      </c>
      <c r="AH4" s="27">
        <f>SUM(T4:X4)</f>
        <v>802928.04</v>
      </c>
      <c r="AI4" s="19">
        <f>SUM(Y4:AD4)</f>
        <v>969081.15999999992</v>
      </c>
      <c r="AJ4" s="32">
        <f>AH4-AI4</f>
        <v>-166153.11999999988</v>
      </c>
    </row>
    <row r="5" spans="1:36" x14ac:dyDescent="0.2">
      <c r="E5" s="56" t="s">
        <v>1921</v>
      </c>
      <c r="F5" s="123">
        <v>0.32</v>
      </c>
      <c r="H5" s="123">
        <v>13500</v>
      </c>
      <c r="J5" s="56">
        <v>90866.54</v>
      </c>
      <c r="K5" s="56">
        <v>20308.400000000001</v>
      </c>
      <c r="O5" s="273">
        <v>0.32</v>
      </c>
      <c r="R5" s="56">
        <v>-1879109.82</v>
      </c>
      <c r="S5" s="56">
        <v>2026803.02</v>
      </c>
      <c r="W5" s="100">
        <v>158970</v>
      </c>
      <c r="X5" s="100">
        <v>17773.7</v>
      </c>
      <c r="Y5" s="124">
        <v>158970</v>
      </c>
      <c r="AB5" s="124">
        <v>23773.7</v>
      </c>
      <c r="AC5" s="124">
        <v>17018.259999999998</v>
      </c>
      <c r="AE5" s="100">
        <f t="shared" ref="AE5:AE68" si="1">SUM(F5:I5)</f>
        <v>13500.32</v>
      </c>
      <c r="AF5" s="108">
        <f t="shared" ref="AF5:AF68" si="2">SUM(L5:O5)</f>
        <v>0.32</v>
      </c>
      <c r="AG5" s="26">
        <f t="shared" ref="AG5:AG68" si="3">AE5-AF5</f>
        <v>13500</v>
      </c>
      <c r="AH5" s="27">
        <f t="shared" ref="AH5:AH68" si="4">SUM(T5:X5)</f>
        <v>176743.7</v>
      </c>
      <c r="AI5" s="19">
        <f t="shared" ref="AI5:AI68" si="5">SUM(Y5:AD5)</f>
        <v>199761.96000000002</v>
      </c>
      <c r="AJ5" s="32">
        <f t="shared" ref="AJ5:AJ68" si="6">AH5-AI5</f>
        <v>-23018.260000000009</v>
      </c>
    </row>
    <row r="6" spans="1:36" x14ac:dyDescent="0.2">
      <c r="E6" s="56" t="s">
        <v>1922</v>
      </c>
      <c r="F6" s="123">
        <v>770.4</v>
      </c>
      <c r="H6" s="123">
        <v>32099</v>
      </c>
      <c r="I6" s="123">
        <v>0</v>
      </c>
      <c r="J6" s="56">
        <v>2724767.69</v>
      </c>
      <c r="K6" s="56">
        <v>10532.32</v>
      </c>
      <c r="L6" s="273">
        <v>23600</v>
      </c>
      <c r="M6" s="273">
        <v>1204.29</v>
      </c>
      <c r="O6" s="273">
        <v>0</v>
      </c>
      <c r="R6" s="56">
        <v>2084624.55</v>
      </c>
      <c r="S6" s="56">
        <v>716949.66</v>
      </c>
      <c r="W6" s="100">
        <v>392838</v>
      </c>
      <c r="X6" s="100">
        <v>114830.74</v>
      </c>
      <c r="Y6" s="124">
        <v>412838</v>
      </c>
      <c r="AB6" s="124">
        <v>126197.63</v>
      </c>
      <c r="AC6" s="124">
        <v>26842.2</v>
      </c>
      <c r="AE6" s="100">
        <f t="shared" si="1"/>
        <v>32869.4</v>
      </c>
      <c r="AF6" s="108">
        <f t="shared" si="2"/>
        <v>24804.29</v>
      </c>
      <c r="AG6" s="26">
        <f t="shared" si="3"/>
        <v>8065.1100000000006</v>
      </c>
      <c r="AH6" s="27">
        <f t="shared" si="4"/>
        <v>507668.74</v>
      </c>
      <c r="AI6" s="19">
        <f t="shared" si="5"/>
        <v>565877.82999999996</v>
      </c>
      <c r="AJ6" s="32">
        <f t="shared" si="6"/>
        <v>-58209.089999999967</v>
      </c>
    </row>
    <row r="7" spans="1:36" x14ac:dyDescent="0.2">
      <c r="A7" s="1" t="s">
        <v>593</v>
      </c>
      <c r="E7" s="56" t="s">
        <v>1923</v>
      </c>
      <c r="F7" s="123">
        <v>10783.06</v>
      </c>
      <c r="H7" s="123">
        <v>35133.199999999997</v>
      </c>
      <c r="I7" s="123">
        <v>60.87</v>
      </c>
      <c r="J7" s="56">
        <v>2931935.34</v>
      </c>
      <c r="K7" s="56">
        <v>390839.26</v>
      </c>
      <c r="M7" s="273">
        <v>3608.91</v>
      </c>
      <c r="R7" s="56">
        <v>2866496.12</v>
      </c>
      <c r="S7" s="56">
        <v>550717.67000000004</v>
      </c>
      <c r="W7" s="100">
        <v>227227</v>
      </c>
      <c r="X7" s="100">
        <v>22278.32</v>
      </c>
      <c r="Y7" s="124">
        <v>228927</v>
      </c>
      <c r="AB7" s="124">
        <v>26615.95</v>
      </c>
      <c r="AC7" s="124">
        <v>46033.34</v>
      </c>
      <c r="AE7" s="100">
        <f t="shared" si="1"/>
        <v>45977.13</v>
      </c>
      <c r="AF7" s="108">
        <f t="shared" si="2"/>
        <v>3608.91</v>
      </c>
      <c r="AG7" s="26">
        <f t="shared" si="3"/>
        <v>42368.22</v>
      </c>
      <c r="AH7" s="27">
        <f t="shared" si="4"/>
        <v>249505.32</v>
      </c>
      <c r="AI7" s="19">
        <f t="shared" si="5"/>
        <v>301576.29000000004</v>
      </c>
      <c r="AJ7" s="32">
        <f t="shared" si="6"/>
        <v>-52070.97000000003</v>
      </c>
    </row>
    <row r="8" spans="1:36" x14ac:dyDescent="0.2">
      <c r="E8" s="56" t="s">
        <v>1924</v>
      </c>
      <c r="F8" s="123">
        <v>13522.88</v>
      </c>
      <c r="G8" s="123">
        <v>143350</v>
      </c>
      <c r="H8" s="123">
        <v>5161</v>
      </c>
      <c r="I8" s="123">
        <v>10.72</v>
      </c>
      <c r="J8" s="56">
        <v>390476.97</v>
      </c>
      <c r="K8" s="56">
        <v>199565.48</v>
      </c>
      <c r="M8" s="273">
        <v>11446.63</v>
      </c>
      <c r="O8" s="273">
        <v>11250</v>
      </c>
      <c r="R8" s="56">
        <v>-1495409.97</v>
      </c>
      <c r="S8" s="56">
        <v>2257089.6800000002</v>
      </c>
      <c r="U8" s="100">
        <v>15118</v>
      </c>
      <c r="W8" s="100">
        <v>211341</v>
      </c>
      <c r="X8" s="100">
        <v>48644.9</v>
      </c>
      <c r="Y8" s="124">
        <v>211341</v>
      </c>
      <c r="AB8" s="124">
        <v>80006.63</v>
      </c>
      <c r="AC8" s="124">
        <v>16045.56</v>
      </c>
      <c r="AE8" s="100">
        <f t="shared" si="1"/>
        <v>162044.6</v>
      </c>
      <c r="AF8" s="108">
        <f t="shared" si="2"/>
        <v>22696.629999999997</v>
      </c>
      <c r="AG8" s="26">
        <f t="shared" si="3"/>
        <v>139347.97</v>
      </c>
      <c r="AH8" s="27">
        <f t="shared" si="4"/>
        <v>275103.90000000002</v>
      </c>
      <c r="AI8" s="19">
        <f t="shared" si="5"/>
        <v>307393.19</v>
      </c>
      <c r="AJ8" s="32">
        <f t="shared" si="6"/>
        <v>-32289.289999999979</v>
      </c>
    </row>
    <row r="9" spans="1:36" x14ac:dyDescent="0.2">
      <c r="E9" s="56" t="s">
        <v>1925</v>
      </c>
      <c r="F9" s="123">
        <v>0</v>
      </c>
      <c r="H9" s="123">
        <v>0</v>
      </c>
      <c r="J9" s="56">
        <v>3997826.04</v>
      </c>
      <c r="K9" s="56">
        <v>325494.03999999998</v>
      </c>
      <c r="L9" s="273">
        <v>32880.58</v>
      </c>
      <c r="M9" s="273">
        <v>1483.5</v>
      </c>
      <c r="O9" s="273">
        <v>0</v>
      </c>
      <c r="R9" s="56">
        <v>4125104.64</v>
      </c>
      <c r="S9" s="56">
        <v>253201</v>
      </c>
      <c r="W9" s="100">
        <v>196787</v>
      </c>
      <c r="X9" s="100">
        <v>6590.38</v>
      </c>
      <c r="Y9" s="124">
        <v>197787</v>
      </c>
      <c r="AB9" s="124">
        <v>39954.46</v>
      </c>
      <c r="AC9" s="124">
        <v>54985.56</v>
      </c>
      <c r="AE9" s="100">
        <f t="shared" si="1"/>
        <v>0</v>
      </c>
      <c r="AF9" s="108">
        <f t="shared" si="2"/>
        <v>34364.080000000002</v>
      </c>
      <c r="AG9" s="26">
        <f t="shared" si="3"/>
        <v>-34364.080000000002</v>
      </c>
      <c r="AH9" s="27">
        <f t="shared" si="4"/>
        <v>203377.38</v>
      </c>
      <c r="AI9" s="19">
        <f t="shared" si="5"/>
        <v>292727.02</v>
      </c>
      <c r="AJ9" s="32">
        <f t="shared" si="6"/>
        <v>-89349.640000000014</v>
      </c>
    </row>
    <row r="10" spans="1:36" x14ac:dyDescent="0.2">
      <c r="E10" s="56" t="s">
        <v>1926</v>
      </c>
      <c r="F10" s="123">
        <v>38.11</v>
      </c>
      <c r="J10" s="56">
        <v>3395633.04</v>
      </c>
      <c r="K10" s="56">
        <v>3</v>
      </c>
      <c r="O10" s="273">
        <v>0</v>
      </c>
      <c r="R10" s="56">
        <v>3421566.77</v>
      </c>
      <c r="V10" s="100">
        <v>2.7</v>
      </c>
      <c r="W10" s="100">
        <v>43071</v>
      </c>
      <c r="Y10" s="124">
        <v>43071</v>
      </c>
      <c r="AC10" s="124">
        <v>25895.32</v>
      </c>
      <c r="AE10" s="100">
        <f t="shared" si="1"/>
        <v>38.11</v>
      </c>
      <c r="AF10" s="108">
        <f t="shared" si="2"/>
        <v>0</v>
      </c>
      <c r="AG10" s="26">
        <f t="shared" si="3"/>
        <v>38.11</v>
      </c>
      <c r="AH10" s="27">
        <f t="shared" si="4"/>
        <v>43073.7</v>
      </c>
      <c r="AI10" s="19">
        <f t="shared" si="5"/>
        <v>68966.320000000007</v>
      </c>
      <c r="AJ10" s="32">
        <f t="shared" si="6"/>
        <v>-25892.62000000001</v>
      </c>
    </row>
    <row r="11" spans="1:36" x14ac:dyDescent="0.2">
      <c r="E11" s="56" t="s">
        <v>1927</v>
      </c>
      <c r="F11" s="123">
        <v>0</v>
      </c>
      <c r="J11" s="56">
        <v>1149017.6200000001</v>
      </c>
      <c r="K11" s="56">
        <v>150204.07999999999</v>
      </c>
      <c r="O11" s="273">
        <v>0</v>
      </c>
      <c r="R11" s="56">
        <v>958036.12</v>
      </c>
      <c r="S11" s="56">
        <v>99610.62</v>
      </c>
      <c r="W11" s="100">
        <v>85701</v>
      </c>
      <c r="X11" s="100">
        <v>349525</v>
      </c>
      <c r="Y11" s="124">
        <v>88101</v>
      </c>
      <c r="AC11" s="124">
        <v>105550.04</v>
      </c>
      <c r="AE11" s="100">
        <f t="shared" si="1"/>
        <v>0</v>
      </c>
      <c r="AF11" s="108">
        <f t="shared" si="2"/>
        <v>0</v>
      </c>
      <c r="AG11" s="26">
        <f t="shared" si="3"/>
        <v>0</v>
      </c>
      <c r="AH11" s="27">
        <f t="shared" si="4"/>
        <v>435226</v>
      </c>
      <c r="AI11" s="19">
        <f t="shared" si="5"/>
        <v>193651.03999999998</v>
      </c>
      <c r="AJ11" s="32">
        <f t="shared" si="6"/>
        <v>241574.96000000002</v>
      </c>
    </row>
    <row r="12" spans="1:36" x14ac:dyDescent="0.2">
      <c r="A12" s="1" t="s">
        <v>423</v>
      </c>
      <c r="B12" s="1" t="s">
        <v>425</v>
      </c>
      <c r="C12" s="90">
        <v>4017</v>
      </c>
      <c r="D12" s="90" t="s">
        <v>1027</v>
      </c>
      <c r="E12" s="56" t="s">
        <v>1928</v>
      </c>
      <c r="F12" s="123">
        <v>94605.27</v>
      </c>
      <c r="G12" s="123">
        <v>0</v>
      </c>
      <c r="H12" s="123">
        <v>34456.699999999997</v>
      </c>
      <c r="J12" s="56">
        <v>1341131.78</v>
      </c>
      <c r="K12" s="56">
        <v>442436.12</v>
      </c>
      <c r="L12" s="273">
        <v>0</v>
      </c>
      <c r="M12" s="273">
        <v>8790</v>
      </c>
      <c r="S12" s="56">
        <v>685585.33</v>
      </c>
      <c r="T12" s="100">
        <v>35721.089999999997</v>
      </c>
      <c r="W12" s="100">
        <v>492420</v>
      </c>
      <c r="Y12" s="124">
        <v>511555.2</v>
      </c>
      <c r="AB12" s="124">
        <v>57273.05</v>
      </c>
      <c r="AC12" s="124">
        <v>63688.88</v>
      </c>
      <c r="AE12" s="100">
        <f t="shared" si="1"/>
        <v>129061.97</v>
      </c>
      <c r="AF12" s="108">
        <f t="shared" si="2"/>
        <v>8790</v>
      </c>
      <c r="AG12" s="26">
        <f t="shared" si="3"/>
        <v>120271.97</v>
      </c>
      <c r="AH12" s="27">
        <f t="shared" si="4"/>
        <v>528141.09</v>
      </c>
      <c r="AI12" s="19">
        <f t="shared" si="5"/>
        <v>632517.13</v>
      </c>
      <c r="AJ12" s="32">
        <f t="shared" si="6"/>
        <v>-104376.04000000004</v>
      </c>
    </row>
    <row r="13" spans="1:36" x14ac:dyDescent="0.2">
      <c r="A13" s="1" t="s">
        <v>423</v>
      </c>
      <c r="B13" s="1" t="s">
        <v>425</v>
      </c>
      <c r="C13" s="90">
        <v>4254</v>
      </c>
      <c r="D13" s="90" t="s">
        <v>1028</v>
      </c>
      <c r="E13" s="56" t="s">
        <v>1929</v>
      </c>
      <c r="F13" s="123">
        <v>84910.46</v>
      </c>
      <c r="G13" s="123">
        <v>59875.95</v>
      </c>
      <c r="H13" s="123">
        <v>194017.44</v>
      </c>
      <c r="J13" s="56">
        <v>423171.26</v>
      </c>
      <c r="K13" s="56">
        <v>255861.27</v>
      </c>
      <c r="L13" s="273">
        <v>14200</v>
      </c>
      <c r="M13" s="273">
        <v>6300</v>
      </c>
      <c r="S13" s="56">
        <v>1517319.83</v>
      </c>
      <c r="T13" s="100">
        <v>154994.01</v>
      </c>
      <c r="W13" s="100">
        <v>378171</v>
      </c>
      <c r="Y13" s="124">
        <v>378171</v>
      </c>
      <c r="AB13" s="124">
        <v>109048.3</v>
      </c>
      <c r="AC13" s="124">
        <v>40082.83</v>
      </c>
      <c r="AE13" s="100">
        <f t="shared" si="1"/>
        <v>338803.85</v>
      </c>
      <c r="AF13" s="108">
        <f t="shared" si="2"/>
        <v>20500</v>
      </c>
      <c r="AG13" s="26">
        <f t="shared" si="3"/>
        <v>318303.84999999998</v>
      </c>
      <c r="AH13" s="27">
        <f t="shared" si="4"/>
        <v>533165.01</v>
      </c>
      <c r="AI13" s="19">
        <f t="shared" si="5"/>
        <v>527302.13</v>
      </c>
      <c r="AJ13" s="32">
        <f t="shared" si="6"/>
        <v>5862.8800000000047</v>
      </c>
    </row>
    <row r="14" spans="1:36" x14ac:dyDescent="0.2">
      <c r="A14" s="1" t="s">
        <v>423</v>
      </c>
      <c r="B14" s="1" t="s">
        <v>425</v>
      </c>
      <c r="C14" s="90">
        <v>2828</v>
      </c>
      <c r="D14" s="90" t="s">
        <v>1029</v>
      </c>
      <c r="E14" s="56" t="s">
        <v>1930</v>
      </c>
      <c r="F14" s="123">
        <v>1661.16</v>
      </c>
      <c r="G14" s="123">
        <v>286645.15999999997</v>
      </c>
      <c r="H14" s="123">
        <v>14490.11</v>
      </c>
      <c r="J14" s="56">
        <v>1057515.9099999999</v>
      </c>
      <c r="K14" s="56">
        <v>380261.08</v>
      </c>
      <c r="L14" s="273">
        <v>19000</v>
      </c>
      <c r="M14" s="273">
        <v>22735.97</v>
      </c>
      <c r="R14" s="56">
        <v>94500</v>
      </c>
      <c r="S14" s="56">
        <v>1326846.8</v>
      </c>
      <c r="T14" s="100">
        <v>29358.66</v>
      </c>
      <c r="U14" s="100">
        <v>40000</v>
      </c>
      <c r="W14" s="100">
        <v>215801</v>
      </c>
      <c r="Y14" s="124">
        <v>259541</v>
      </c>
      <c r="AB14" s="124">
        <v>86131.57</v>
      </c>
      <c r="AC14" s="124">
        <v>55585.64</v>
      </c>
      <c r="AE14" s="100">
        <f t="shared" si="1"/>
        <v>302796.42999999993</v>
      </c>
      <c r="AF14" s="108">
        <f t="shared" si="2"/>
        <v>41735.97</v>
      </c>
      <c r="AG14" s="26">
        <f t="shared" si="3"/>
        <v>261060.45999999993</v>
      </c>
      <c r="AH14" s="27">
        <f t="shared" si="4"/>
        <v>285159.66000000003</v>
      </c>
      <c r="AI14" s="19">
        <f t="shared" si="5"/>
        <v>401258.21</v>
      </c>
      <c r="AJ14" s="32">
        <f t="shared" si="6"/>
        <v>-116098.54999999999</v>
      </c>
    </row>
    <row r="15" spans="1:36" x14ac:dyDescent="0.2">
      <c r="A15" s="1" t="s">
        <v>423</v>
      </c>
      <c r="B15" s="1" t="s">
        <v>425</v>
      </c>
      <c r="C15" s="90">
        <v>4184</v>
      </c>
      <c r="D15" s="90" t="s">
        <v>1030</v>
      </c>
      <c r="E15" s="56" t="s">
        <v>1931</v>
      </c>
      <c r="F15" s="123">
        <v>132545.44</v>
      </c>
      <c r="G15" s="123">
        <v>27278.94</v>
      </c>
      <c r="H15" s="123">
        <v>71397</v>
      </c>
      <c r="J15" s="56">
        <v>127121.53</v>
      </c>
      <c r="K15" s="56">
        <v>330323.77</v>
      </c>
      <c r="L15" s="273">
        <v>0</v>
      </c>
      <c r="M15" s="273">
        <v>9600</v>
      </c>
      <c r="R15" s="56">
        <v>122721.81</v>
      </c>
      <c r="S15" s="56">
        <v>1336486.2</v>
      </c>
      <c r="T15" s="100">
        <v>49662.74</v>
      </c>
      <c r="W15" s="100">
        <v>487662</v>
      </c>
      <c r="X15" s="100">
        <v>100000</v>
      </c>
      <c r="Y15" s="124">
        <v>504609.8</v>
      </c>
      <c r="AB15" s="124">
        <v>128372.74</v>
      </c>
      <c r="AC15" s="124">
        <v>43746.76</v>
      </c>
      <c r="AE15" s="100">
        <f t="shared" si="1"/>
        <v>231221.38</v>
      </c>
      <c r="AF15" s="108">
        <f t="shared" si="2"/>
        <v>9600</v>
      </c>
      <c r="AG15" s="26">
        <f t="shared" si="3"/>
        <v>221621.38</v>
      </c>
      <c r="AH15" s="27">
        <f t="shared" si="4"/>
        <v>637324.74</v>
      </c>
      <c r="AI15" s="19">
        <f t="shared" si="5"/>
        <v>676729.3</v>
      </c>
      <c r="AJ15" s="32">
        <f t="shared" si="6"/>
        <v>-39404.560000000056</v>
      </c>
    </row>
    <row r="16" spans="1:36" x14ac:dyDescent="0.2">
      <c r="A16" s="1" t="s">
        <v>423</v>
      </c>
      <c r="B16" s="1" t="s">
        <v>425</v>
      </c>
      <c r="C16" s="90">
        <v>7069</v>
      </c>
      <c r="D16" s="90" t="s">
        <v>1031</v>
      </c>
      <c r="E16" s="56" t="s">
        <v>1932</v>
      </c>
      <c r="F16" s="123">
        <v>140462</v>
      </c>
      <c r="G16" s="123">
        <v>90909.85</v>
      </c>
      <c r="H16" s="123">
        <v>113165.66</v>
      </c>
      <c r="J16" s="56">
        <v>1126470.21</v>
      </c>
      <c r="K16" s="56">
        <v>550249.64</v>
      </c>
      <c r="L16" s="273">
        <v>12000</v>
      </c>
      <c r="M16" s="273">
        <v>6300</v>
      </c>
      <c r="R16" s="56">
        <v>293382.64</v>
      </c>
      <c r="S16" s="56">
        <v>2146839.4900000002</v>
      </c>
      <c r="T16" s="100">
        <v>86274.27</v>
      </c>
      <c r="W16" s="100">
        <v>449644</v>
      </c>
      <c r="Y16" s="124">
        <v>585012.91</v>
      </c>
      <c r="AB16" s="124">
        <v>52014.39</v>
      </c>
      <c r="AC16" s="124">
        <v>71926.320000000007</v>
      </c>
      <c r="AE16" s="100">
        <f t="shared" si="1"/>
        <v>344537.51</v>
      </c>
      <c r="AF16" s="108">
        <f t="shared" si="2"/>
        <v>18300</v>
      </c>
      <c r="AG16" s="26">
        <f t="shared" si="3"/>
        <v>326237.51</v>
      </c>
      <c r="AH16" s="27">
        <f t="shared" si="4"/>
        <v>535918.27</v>
      </c>
      <c r="AI16" s="19">
        <f t="shared" si="5"/>
        <v>708953.62000000011</v>
      </c>
      <c r="AJ16" s="32">
        <f t="shared" si="6"/>
        <v>-173035.35000000009</v>
      </c>
    </row>
    <row r="17" spans="1:36" x14ac:dyDescent="0.2">
      <c r="A17" s="1" t="s">
        <v>423</v>
      </c>
      <c r="B17" s="1" t="s">
        <v>425</v>
      </c>
      <c r="C17" s="90">
        <v>6198</v>
      </c>
      <c r="D17" s="90" t="s">
        <v>1032</v>
      </c>
      <c r="E17" s="56" t="s">
        <v>1933</v>
      </c>
      <c r="F17" s="123">
        <v>500693.64</v>
      </c>
      <c r="G17" s="123">
        <v>0</v>
      </c>
      <c r="H17" s="123">
        <v>95805.35</v>
      </c>
      <c r="J17" s="56">
        <v>205643.53</v>
      </c>
      <c r="K17" s="56">
        <v>312093.57</v>
      </c>
      <c r="L17" s="273">
        <v>14000</v>
      </c>
      <c r="S17" s="56">
        <v>1602780.76</v>
      </c>
      <c r="T17" s="100">
        <v>311415.67</v>
      </c>
      <c r="W17" s="100">
        <v>269537</v>
      </c>
      <c r="Y17" s="124">
        <v>389177</v>
      </c>
      <c r="AB17" s="124">
        <v>108575.25</v>
      </c>
      <c r="AC17" s="124">
        <v>36406.019999999997</v>
      </c>
      <c r="AE17" s="100">
        <f t="shared" si="1"/>
        <v>596498.99</v>
      </c>
      <c r="AF17" s="108">
        <f t="shared" si="2"/>
        <v>14000</v>
      </c>
      <c r="AG17" s="26">
        <f t="shared" si="3"/>
        <v>582498.99</v>
      </c>
      <c r="AH17" s="27">
        <f t="shared" si="4"/>
        <v>580952.66999999993</v>
      </c>
      <c r="AI17" s="19">
        <f t="shared" si="5"/>
        <v>534158.27</v>
      </c>
      <c r="AJ17" s="32">
        <f t="shared" si="6"/>
        <v>46794.399999999907</v>
      </c>
    </row>
    <row r="18" spans="1:36" x14ac:dyDescent="0.2">
      <c r="A18" s="1" t="s">
        <v>423</v>
      </c>
      <c r="B18" s="1" t="s">
        <v>425</v>
      </c>
      <c r="C18" s="90">
        <v>2120</v>
      </c>
      <c r="D18" s="90" t="s">
        <v>1033</v>
      </c>
      <c r="E18" s="56" t="s">
        <v>1934</v>
      </c>
      <c r="F18" s="123">
        <v>194326.51</v>
      </c>
      <c r="G18" s="123">
        <v>0</v>
      </c>
      <c r="H18" s="123">
        <v>16376.15</v>
      </c>
      <c r="J18" s="56">
        <v>521656.8</v>
      </c>
      <c r="K18" s="56">
        <v>2783921.9</v>
      </c>
      <c r="L18" s="273">
        <v>0</v>
      </c>
      <c r="M18" s="273">
        <v>7041.51</v>
      </c>
      <c r="S18" s="56">
        <v>2036704.82</v>
      </c>
      <c r="T18" s="100">
        <v>38673.86</v>
      </c>
      <c r="W18" s="100">
        <v>342602</v>
      </c>
      <c r="Y18" s="124">
        <v>342602</v>
      </c>
      <c r="AB18" s="124">
        <v>93278.38</v>
      </c>
      <c r="AC18" s="124">
        <v>145405.70000000001</v>
      </c>
      <c r="AE18" s="100">
        <f t="shared" si="1"/>
        <v>210702.66</v>
      </c>
      <c r="AF18" s="108">
        <f t="shared" si="2"/>
        <v>7041.51</v>
      </c>
      <c r="AG18" s="26">
        <f t="shared" si="3"/>
        <v>203661.15</v>
      </c>
      <c r="AH18" s="27">
        <f t="shared" si="4"/>
        <v>381275.86</v>
      </c>
      <c r="AI18" s="19">
        <f t="shared" si="5"/>
        <v>581286.08000000007</v>
      </c>
      <c r="AJ18" s="32">
        <f t="shared" si="6"/>
        <v>-200010.22000000009</v>
      </c>
    </row>
    <row r="19" spans="1:36" x14ac:dyDescent="0.2">
      <c r="A19" s="1" t="s">
        <v>423</v>
      </c>
      <c r="B19" s="1" t="s">
        <v>425</v>
      </c>
      <c r="C19" s="90">
        <v>808</v>
      </c>
      <c r="D19" s="90" t="s">
        <v>1034</v>
      </c>
      <c r="E19" s="56" t="s">
        <v>1935</v>
      </c>
      <c r="F19" s="123">
        <v>19034.689999999999</v>
      </c>
      <c r="G19" s="123">
        <v>0</v>
      </c>
      <c r="H19" s="123">
        <v>70955.740000000005</v>
      </c>
      <c r="J19" s="56">
        <v>1239523.02</v>
      </c>
      <c r="K19" s="56">
        <v>774903.9</v>
      </c>
      <c r="L19" s="273">
        <v>18900</v>
      </c>
      <c r="M19" s="273">
        <v>13300</v>
      </c>
      <c r="R19" s="56">
        <v>2309.2199999999998</v>
      </c>
      <c r="S19" s="56">
        <v>118427.08</v>
      </c>
      <c r="T19" s="100">
        <v>14329.24</v>
      </c>
      <c r="W19" s="100">
        <v>195920</v>
      </c>
      <c r="Y19" s="124">
        <v>195920</v>
      </c>
      <c r="AB19" s="124">
        <v>56198.77</v>
      </c>
      <c r="AC19" s="124">
        <v>74191.25</v>
      </c>
      <c r="AE19" s="100">
        <f t="shared" si="1"/>
        <v>89990.430000000008</v>
      </c>
      <c r="AF19" s="108">
        <f t="shared" si="2"/>
        <v>32200</v>
      </c>
      <c r="AG19" s="26">
        <f t="shared" si="3"/>
        <v>57790.430000000008</v>
      </c>
      <c r="AH19" s="27">
        <f t="shared" si="4"/>
        <v>210249.24</v>
      </c>
      <c r="AI19" s="19">
        <f t="shared" si="5"/>
        <v>326310.02</v>
      </c>
      <c r="AJ19" s="32">
        <f t="shared" si="6"/>
        <v>-116060.78000000003</v>
      </c>
    </row>
    <row r="20" spans="1:36" x14ac:dyDescent="0.2">
      <c r="A20" s="1" t="s">
        <v>423</v>
      </c>
      <c r="B20" s="1" t="s">
        <v>425</v>
      </c>
      <c r="C20" s="90">
        <v>5257</v>
      </c>
      <c r="D20" s="90" t="s">
        <v>1035</v>
      </c>
      <c r="E20" s="56" t="s">
        <v>1936</v>
      </c>
      <c r="F20" s="123">
        <v>191395.18</v>
      </c>
      <c r="G20" s="123">
        <v>139071.20000000001</v>
      </c>
      <c r="H20" s="123">
        <v>54045.39</v>
      </c>
      <c r="J20" s="56">
        <v>192180.34</v>
      </c>
      <c r="K20" s="56">
        <v>320960.65000000002</v>
      </c>
      <c r="M20" s="273">
        <v>14950</v>
      </c>
      <c r="R20" s="56">
        <v>238345.07</v>
      </c>
      <c r="S20" s="56">
        <v>1863971.92</v>
      </c>
      <c r="T20" s="100">
        <v>61390.39</v>
      </c>
      <c r="W20" s="100">
        <v>201400</v>
      </c>
      <c r="Y20" s="124">
        <v>310820.40000000002</v>
      </c>
      <c r="AB20" s="124">
        <v>68634.06</v>
      </c>
      <c r="AC20" s="124">
        <v>40630.879999999997</v>
      </c>
      <c r="AE20" s="100">
        <f t="shared" si="1"/>
        <v>384511.77</v>
      </c>
      <c r="AF20" s="108">
        <f t="shared" si="2"/>
        <v>14950</v>
      </c>
      <c r="AG20" s="26">
        <f t="shared" si="3"/>
        <v>369561.77</v>
      </c>
      <c r="AH20" s="27">
        <f t="shared" si="4"/>
        <v>262790.39</v>
      </c>
      <c r="AI20" s="19">
        <f t="shared" si="5"/>
        <v>420085.34</v>
      </c>
      <c r="AJ20" s="32">
        <f t="shared" si="6"/>
        <v>-157294.95000000001</v>
      </c>
    </row>
    <row r="21" spans="1:36" x14ac:dyDescent="0.2">
      <c r="A21" s="1" t="s">
        <v>423</v>
      </c>
      <c r="B21" s="1" t="s">
        <v>425</v>
      </c>
      <c r="C21" s="90">
        <v>5547</v>
      </c>
      <c r="D21" s="90" t="s">
        <v>1036</v>
      </c>
      <c r="E21" s="56" t="s">
        <v>1937</v>
      </c>
      <c r="F21" s="123">
        <v>274303.75</v>
      </c>
      <c r="G21" s="123">
        <v>26992.9</v>
      </c>
      <c r="H21" s="123">
        <v>120490.71</v>
      </c>
      <c r="J21" s="56">
        <v>771567.03</v>
      </c>
      <c r="K21" s="56">
        <v>2336525.88</v>
      </c>
      <c r="L21" s="273">
        <v>0</v>
      </c>
      <c r="M21" s="273">
        <v>6300</v>
      </c>
      <c r="R21" s="56">
        <v>275977.55</v>
      </c>
      <c r="S21" s="56">
        <v>2519990.75</v>
      </c>
      <c r="T21" s="100">
        <v>81101.45</v>
      </c>
      <c r="W21" s="100">
        <v>345235</v>
      </c>
      <c r="Y21" s="124">
        <v>447455</v>
      </c>
      <c r="AB21" s="124">
        <v>125453.32</v>
      </c>
      <c r="AC21" s="124">
        <v>134555.01999999999</v>
      </c>
      <c r="AE21" s="100">
        <f t="shared" si="1"/>
        <v>421787.36000000004</v>
      </c>
      <c r="AF21" s="108">
        <f t="shared" si="2"/>
        <v>6300</v>
      </c>
      <c r="AG21" s="26">
        <f t="shared" si="3"/>
        <v>415487.36000000004</v>
      </c>
      <c r="AH21" s="27">
        <f t="shared" si="4"/>
        <v>426336.45</v>
      </c>
      <c r="AI21" s="19">
        <f t="shared" si="5"/>
        <v>707463.34000000008</v>
      </c>
      <c r="AJ21" s="32">
        <f t="shared" si="6"/>
        <v>-281126.89000000007</v>
      </c>
    </row>
    <row r="22" spans="1:36" x14ac:dyDescent="0.2">
      <c r="A22" s="1" t="s">
        <v>423</v>
      </c>
      <c r="B22" s="1" t="s">
        <v>425</v>
      </c>
      <c r="C22" s="90">
        <v>4817</v>
      </c>
      <c r="D22" s="90" t="s">
        <v>1037</v>
      </c>
      <c r="E22" s="56" t="s">
        <v>1938</v>
      </c>
      <c r="F22" s="123">
        <v>617606.43999999994</v>
      </c>
      <c r="G22" s="123">
        <v>66758.06</v>
      </c>
      <c r="H22" s="123">
        <v>2950</v>
      </c>
      <c r="J22" s="56">
        <v>807881.21</v>
      </c>
      <c r="K22" s="56">
        <v>693350.27</v>
      </c>
      <c r="L22" s="273">
        <v>0</v>
      </c>
      <c r="M22" s="273">
        <v>13475</v>
      </c>
      <c r="S22" s="56">
        <v>4994895.4800000004</v>
      </c>
      <c r="T22" s="100">
        <v>107343.81</v>
      </c>
      <c r="W22" s="100">
        <v>411470</v>
      </c>
      <c r="Y22" s="124">
        <v>411470</v>
      </c>
      <c r="AB22" s="124">
        <v>144003.35999999999</v>
      </c>
      <c r="AC22" s="124">
        <v>93637.39</v>
      </c>
      <c r="AE22" s="100">
        <f t="shared" si="1"/>
        <v>687314.5</v>
      </c>
      <c r="AF22" s="108">
        <f t="shared" si="2"/>
        <v>13475</v>
      </c>
      <c r="AG22" s="26">
        <f t="shared" si="3"/>
        <v>673839.5</v>
      </c>
      <c r="AH22" s="27">
        <f t="shared" si="4"/>
        <v>518813.81</v>
      </c>
      <c r="AI22" s="19">
        <f t="shared" si="5"/>
        <v>649110.75</v>
      </c>
      <c r="AJ22" s="32">
        <f t="shared" si="6"/>
        <v>-130296.94</v>
      </c>
    </row>
    <row r="23" spans="1:36" x14ac:dyDescent="0.2">
      <c r="A23" s="1" t="s">
        <v>423</v>
      </c>
      <c r="B23" s="1" t="s">
        <v>425</v>
      </c>
      <c r="C23" s="90">
        <v>4661</v>
      </c>
      <c r="D23" s="90" t="s">
        <v>1038</v>
      </c>
      <c r="E23" s="56" t="s">
        <v>1939</v>
      </c>
      <c r="F23" s="123">
        <v>39973.449999999997</v>
      </c>
      <c r="G23" s="123">
        <v>171782</v>
      </c>
      <c r="H23" s="123">
        <v>63939.85</v>
      </c>
      <c r="J23" s="56">
        <v>350224.74</v>
      </c>
      <c r="K23" s="56">
        <v>435231.77</v>
      </c>
      <c r="L23" s="273">
        <v>0</v>
      </c>
      <c r="M23" s="273">
        <v>8000</v>
      </c>
      <c r="O23" s="273">
        <v>51.75</v>
      </c>
      <c r="S23" s="56">
        <v>1550129.81</v>
      </c>
      <c r="T23" s="100">
        <v>49268.08</v>
      </c>
      <c r="W23" s="100">
        <v>443158.6</v>
      </c>
      <c r="X23" s="100">
        <v>100000</v>
      </c>
      <c r="Y23" s="124">
        <v>463702</v>
      </c>
      <c r="AB23" s="124">
        <v>106363.18</v>
      </c>
      <c r="AC23" s="124">
        <v>52786.96</v>
      </c>
      <c r="AE23" s="100">
        <f t="shared" si="1"/>
        <v>275695.3</v>
      </c>
      <c r="AF23" s="108">
        <f t="shared" si="2"/>
        <v>8051.75</v>
      </c>
      <c r="AG23" s="26">
        <f t="shared" si="3"/>
        <v>267643.55</v>
      </c>
      <c r="AH23" s="27">
        <f t="shared" si="4"/>
        <v>592426.67999999993</v>
      </c>
      <c r="AI23" s="19">
        <f t="shared" si="5"/>
        <v>622852.1399999999</v>
      </c>
      <c r="AJ23" s="32">
        <f t="shared" si="6"/>
        <v>-30425.459999999963</v>
      </c>
    </row>
    <row r="24" spans="1:36" x14ac:dyDescent="0.2">
      <c r="A24" s="1" t="s">
        <v>423</v>
      </c>
      <c r="B24" s="1" t="s">
        <v>425</v>
      </c>
      <c r="C24" s="90">
        <v>7585</v>
      </c>
      <c r="D24" s="90" t="s">
        <v>1039</v>
      </c>
      <c r="E24" s="56" t="s">
        <v>1940</v>
      </c>
      <c r="F24" s="123">
        <v>1710134.1</v>
      </c>
      <c r="G24" s="123">
        <v>0</v>
      </c>
      <c r="H24" s="123">
        <v>13671.16</v>
      </c>
      <c r="J24" s="56">
        <v>173850.3</v>
      </c>
      <c r="K24" s="56">
        <v>846443.78</v>
      </c>
      <c r="L24" s="273">
        <v>0</v>
      </c>
      <c r="M24" s="273">
        <v>15040</v>
      </c>
      <c r="S24" s="56">
        <v>2878887.21</v>
      </c>
      <c r="T24" s="100">
        <v>275670.3</v>
      </c>
      <c r="W24" s="100">
        <v>591150</v>
      </c>
      <c r="Y24" s="124">
        <v>657310</v>
      </c>
      <c r="AB24" s="124">
        <v>185446.28</v>
      </c>
      <c r="AC24" s="124">
        <v>85604.35</v>
      </c>
      <c r="AD24" s="124">
        <v>200000</v>
      </c>
      <c r="AE24" s="100">
        <f t="shared" si="1"/>
        <v>1723805.26</v>
      </c>
      <c r="AF24" s="108">
        <f t="shared" si="2"/>
        <v>15040</v>
      </c>
      <c r="AG24" s="26">
        <f t="shared" si="3"/>
        <v>1708765.26</v>
      </c>
      <c r="AH24" s="27">
        <f t="shared" si="4"/>
        <v>866820.3</v>
      </c>
      <c r="AI24" s="19">
        <f t="shared" si="5"/>
        <v>1128360.6299999999</v>
      </c>
      <c r="AJ24" s="32">
        <f t="shared" si="6"/>
        <v>-261540.32999999984</v>
      </c>
    </row>
    <row r="25" spans="1:36" x14ac:dyDescent="0.2">
      <c r="A25" s="1" t="s">
        <v>423</v>
      </c>
      <c r="B25" s="1" t="s">
        <v>425</v>
      </c>
      <c r="C25" s="90">
        <v>6519</v>
      </c>
      <c r="D25" s="90" t="s">
        <v>1040</v>
      </c>
      <c r="E25" s="56" t="s">
        <v>1941</v>
      </c>
      <c r="F25" s="123">
        <v>30217.7</v>
      </c>
      <c r="G25" s="123">
        <v>306610</v>
      </c>
      <c r="H25" s="123">
        <v>12398.11</v>
      </c>
      <c r="J25" s="56">
        <v>530440.56999999995</v>
      </c>
      <c r="K25" s="56">
        <v>561096.99</v>
      </c>
      <c r="O25" s="273">
        <v>1916.8</v>
      </c>
      <c r="S25" s="56">
        <v>2079998.65</v>
      </c>
      <c r="T25" s="100">
        <v>82464.710000000006</v>
      </c>
      <c r="W25" s="100">
        <v>425038</v>
      </c>
      <c r="Y25" s="124">
        <v>436068</v>
      </c>
      <c r="AB25" s="124">
        <v>63377.67</v>
      </c>
      <c r="AC25" s="124">
        <v>60669.38</v>
      </c>
      <c r="AE25" s="100">
        <f t="shared" si="1"/>
        <v>349225.81</v>
      </c>
      <c r="AF25" s="108">
        <f t="shared" si="2"/>
        <v>1916.8</v>
      </c>
      <c r="AG25" s="26">
        <f t="shared" si="3"/>
        <v>347309.01</v>
      </c>
      <c r="AH25" s="27">
        <f t="shared" si="4"/>
        <v>507502.71</v>
      </c>
      <c r="AI25" s="19">
        <f t="shared" si="5"/>
        <v>560115.04999999993</v>
      </c>
      <c r="AJ25" s="32">
        <f t="shared" si="6"/>
        <v>-52612.339999999909</v>
      </c>
    </row>
    <row r="26" spans="1:36" x14ac:dyDescent="0.2">
      <c r="A26" s="1" t="s">
        <v>423</v>
      </c>
      <c r="B26" s="1" t="s">
        <v>425</v>
      </c>
      <c r="C26" s="90">
        <v>4531</v>
      </c>
      <c r="D26" s="90" t="s">
        <v>1041</v>
      </c>
      <c r="E26" s="56" t="s">
        <v>1942</v>
      </c>
      <c r="F26" s="123">
        <v>320750.65000000002</v>
      </c>
      <c r="G26" s="123">
        <v>79521.37</v>
      </c>
      <c r="H26" s="123">
        <v>21067.41</v>
      </c>
      <c r="J26" s="56">
        <v>1257190.6599999999</v>
      </c>
      <c r="K26" s="56">
        <v>195076.25</v>
      </c>
      <c r="L26" s="273">
        <v>15000</v>
      </c>
      <c r="M26" s="273">
        <v>9420</v>
      </c>
      <c r="R26" s="56">
        <v>-2100</v>
      </c>
      <c r="S26" s="56">
        <v>413083.29</v>
      </c>
      <c r="T26" s="100">
        <v>78292.710000000006</v>
      </c>
      <c r="W26" s="100">
        <v>329873</v>
      </c>
      <c r="Y26" s="124">
        <v>371335.4</v>
      </c>
      <c r="AB26" s="124">
        <v>95277.63</v>
      </c>
      <c r="AC26" s="124">
        <v>60682.19</v>
      </c>
      <c r="AD26" s="124">
        <v>1080</v>
      </c>
      <c r="AE26" s="100">
        <f t="shared" si="1"/>
        <v>421339.43</v>
      </c>
      <c r="AF26" s="108">
        <f t="shared" si="2"/>
        <v>24420</v>
      </c>
      <c r="AG26" s="26">
        <f t="shared" si="3"/>
        <v>396919.43</v>
      </c>
      <c r="AH26" s="27">
        <f t="shared" si="4"/>
        <v>408165.71</v>
      </c>
      <c r="AI26" s="19">
        <f t="shared" si="5"/>
        <v>528375.22</v>
      </c>
      <c r="AJ26" s="32">
        <f t="shared" si="6"/>
        <v>-120209.50999999995</v>
      </c>
    </row>
    <row r="27" spans="1:36" x14ac:dyDescent="0.2">
      <c r="A27" s="1" t="s">
        <v>423</v>
      </c>
      <c r="B27" s="1" t="s">
        <v>425</v>
      </c>
      <c r="C27" s="90">
        <v>2937</v>
      </c>
      <c r="D27" s="90" t="s">
        <v>1042</v>
      </c>
      <c r="E27" s="56" t="s">
        <v>1943</v>
      </c>
      <c r="F27" s="123">
        <v>230508.16</v>
      </c>
      <c r="G27" s="123">
        <v>0</v>
      </c>
      <c r="H27" s="123">
        <v>7121</v>
      </c>
      <c r="J27" s="56">
        <v>757496.04</v>
      </c>
      <c r="K27" s="56">
        <v>416159.63</v>
      </c>
      <c r="L27" s="273">
        <v>0</v>
      </c>
      <c r="R27" s="56">
        <v>132800</v>
      </c>
      <c r="S27" s="56">
        <v>2337378.21</v>
      </c>
      <c r="T27" s="100">
        <v>139370.29</v>
      </c>
      <c r="W27" s="100">
        <v>146867</v>
      </c>
      <c r="Y27" s="124">
        <v>182196.8</v>
      </c>
      <c r="AB27" s="124">
        <v>72244.62</v>
      </c>
      <c r="AC27" s="124">
        <v>62373.72</v>
      </c>
      <c r="AE27" s="100">
        <f t="shared" si="1"/>
        <v>237629.16</v>
      </c>
      <c r="AF27" s="108">
        <f t="shared" si="2"/>
        <v>0</v>
      </c>
      <c r="AG27" s="26">
        <f t="shared" si="3"/>
        <v>237629.16</v>
      </c>
      <c r="AH27" s="27">
        <f t="shared" si="4"/>
        <v>286237.29000000004</v>
      </c>
      <c r="AI27" s="19">
        <f t="shared" si="5"/>
        <v>316815.14</v>
      </c>
      <c r="AJ27" s="32">
        <f t="shared" si="6"/>
        <v>-30577.849999999977</v>
      </c>
    </row>
    <row r="28" spans="1:36" x14ac:dyDescent="0.2">
      <c r="A28" s="1" t="s">
        <v>423</v>
      </c>
      <c r="B28" s="1" t="s">
        <v>425</v>
      </c>
      <c r="C28" s="90">
        <v>2576</v>
      </c>
      <c r="D28" s="90" t="s">
        <v>1043</v>
      </c>
      <c r="E28" s="56" t="s">
        <v>1944</v>
      </c>
      <c r="F28" s="123">
        <v>88240.87</v>
      </c>
      <c r="G28" s="123">
        <v>0</v>
      </c>
      <c r="H28" s="123">
        <v>22930.98</v>
      </c>
      <c r="J28" s="56">
        <v>500016.67</v>
      </c>
      <c r="K28" s="56">
        <v>346754.39</v>
      </c>
      <c r="L28" s="273">
        <v>5000</v>
      </c>
      <c r="M28" s="273">
        <v>8250</v>
      </c>
      <c r="O28" s="273">
        <v>0</v>
      </c>
      <c r="R28" s="56">
        <v>22240.48</v>
      </c>
      <c r="S28" s="56">
        <v>2446216.73</v>
      </c>
      <c r="T28" s="100">
        <v>57829.99</v>
      </c>
      <c r="W28" s="100">
        <v>255388</v>
      </c>
      <c r="Y28" s="124">
        <v>291448</v>
      </c>
      <c r="AB28" s="124">
        <v>80414.03</v>
      </c>
      <c r="AC28" s="124">
        <v>61027.45</v>
      </c>
      <c r="AE28" s="100">
        <f t="shared" si="1"/>
        <v>111171.84999999999</v>
      </c>
      <c r="AF28" s="108">
        <f t="shared" si="2"/>
        <v>13250</v>
      </c>
      <c r="AG28" s="26">
        <f t="shared" si="3"/>
        <v>97921.849999999991</v>
      </c>
      <c r="AH28" s="27">
        <f t="shared" si="4"/>
        <v>313217.99</v>
      </c>
      <c r="AI28" s="19">
        <f t="shared" si="5"/>
        <v>432889.48000000004</v>
      </c>
      <c r="AJ28" s="32">
        <f t="shared" si="6"/>
        <v>-119671.49000000005</v>
      </c>
    </row>
    <row r="29" spans="1:36" x14ac:dyDescent="0.2">
      <c r="A29" s="1" t="s">
        <v>428</v>
      </c>
      <c r="B29" s="1" t="s">
        <v>429</v>
      </c>
      <c r="C29" s="90">
        <v>3880</v>
      </c>
      <c r="D29" s="90" t="s">
        <v>1044</v>
      </c>
      <c r="E29" s="56" t="s">
        <v>1945</v>
      </c>
      <c r="F29" s="123">
        <v>209767.48</v>
      </c>
      <c r="G29" s="123">
        <v>302803.45</v>
      </c>
      <c r="H29" s="123">
        <v>24075.82</v>
      </c>
      <c r="J29" s="56">
        <v>625300.86</v>
      </c>
      <c r="K29" s="56">
        <v>346736.29</v>
      </c>
      <c r="O29" s="273">
        <v>0</v>
      </c>
      <c r="S29" s="56">
        <v>1940194.37</v>
      </c>
      <c r="T29" s="100">
        <v>88602.19</v>
      </c>
      <c r="U29" s="100">
        <v>13500</v>
      </c>
      <c r="W29" s="100">
        <v>193427</v>
      </c>
      <c r="Y29" s="124">
        <v>193427</v>
      </c>
      <c r="AB29" s="124">
        <v>42832.28</v>
      </c>
      <c r="AC29" s="124">
        <v>27645.83</v>
      </c>
      <c r="AE29" s="100">
        <f t="shared" si="1"/>
        <v>536646.75</v>
      </c>
      <c r="AF29" s="108">
        <f t="shared" si="2"/>
        <v>0</v>
      </c>
      <c r="AG29" s="26">
        <f t="shared" si="3"/>
        <v>536646.75</v>
      </c>
      <c r="AH29" s="27">
        <f t="shared" si="4"/>
        <v>295529.19</v>
      </c>
      <c r="AI29" s="19">
        <f t="shared" si="5"/>
        <v>263905.11</v>
      </c>
      <c r="AJ29" s="32">
        <f t="shared" si="6"/>
        <v>31624.080000000016</v>
      </c>
    </row>
    <row r="30" spans="1:36" x14ac:dyDescent="0.2">
      <c r="A30" s="1" t="s">
        <v>428</v>
      </c>
      <c r="B30" s="1" t="s">
        <v>429</v>
      </c>
      <c r="C30" s="90">
        <v>3169</v>
      </c>
      <c r="D30" s="90" t="s">
        <v>1045</v>
      </c>
      <c r="E30" s="56" t="s">
        <v>1946</v>
      </c>
      <c r="F30" s="123">
        <v>157869.04999999999</v>
      </c>
      <c r="G30" s="123">
        <v>403170.13</v>
      </c>
      <c r="H30" s="123">
        <v>49165.74</v>
      </c>
      <c r="J30" s="56">
        <v>2564307</v>
      </c>
      <c r="K30" s="56">
        <v>287979.06</v>
      </c>
      <c r="S30" s="56">
        <v>225942.27</v>
      </c>
      <c r="T30" s="100">
        <v>235344.6</v>
      </c>
      <c r="W30" s="100">
        <v>163103.5</v>
      </c>
      <c r="Y30" s="124">
        <v>206430.5</v>
      </c>
      <c r="AB30" s="124">
        <v>76856.61</v>
      </c>
      <c r="AC30" s="124">
        <v>24249.24</v>
      </c>
      <c r="AE30" s="100">
        <f t="shared" si="1"/>
        <v>610204.91999999993</v>
      </c>
      <c r="AF30" s="108">
        <f t="shared" si="2"/>
        <v>0</v>
      </c>
      <c r="AG30" s="26">
        <f t="shared" si="3"/>
        <v>610204.91999999993</v>
      </c>
      <c r="AH30" s="27">
        <f t="shared" si="4"/>
        <v>398448.1</v>
      </c>
      <c r="AI30" s="19">
        <f t="shared" si="5"/>
        <v>307536.34999999998</v>
      </c>
      <c r="AJ30" s="32">
        <f t="shared" si="6"/>
        <v>90911.75</v>
      </c>
    </row>
    <row r="31" spans="1:36" x14ac:dyDescent="0.2">
      <c r="A31" s="1" t="s">
        <v>428</v>
      </c>
      <c r="B31" s="1" t="s">
        <v>429</v>
      </c>
      <c r="C31" s="90">
        <v>7059</v>
      </c>
      <c r="D31" s="90" t="s">
        <v>1046</v>
      </c>
      <c r="E31" s="56" t="s">
        <v>1947</v>
      </c>
      <c r="F31" s="123">
        <v>903409.95</v>
      </c>
      <c r="G31" s="123">
        <v>291842</v>
      </c>
      <c r="H31" s="123">
        <v>10779.27</v>
      </c>
      <c r="J31" s="56">
        <v>932500.68</v>
      </c>
      <c r="K31" s="56">
        <v>401517.71</v>
      </c>
      <c r="S31" s="56">
        <v>519805.36</v>
      </c>
      <c r="T31" s="100">
        <v>94112.16</v>
      </c>
      <c r="W31" s="100">
        <v>110124</v>
      </c>
      <c r="Y31" s="124">
        <v>179234</v>
      </c>
      <c r="AB31" s="124">
        <v>64730.29</v>
      </c>
      <c r="AC31" s="124">
        <v>15423.9</v>
      </c>
      <c r="AE31" s="100">
        <f t="shared" si="1"/>
        <v>1206031.22</v>
      </c>
      <c r="AF31" s="108">
        <f t="shared" si="2"/>
        <v>0</v>
      </c>
      <c r="AG31" s="26">
        <f t="shared" si="3"/>
        <v>1206031.22</v>
      </c>
      <c r="AH31" s="27">
        <f t="shared" si="4"/>
        <v>204236.16</v>
      </c>
      <c r="AI31" s="19">
        <f t="shared" si="5"/>
        <v>259388.19</v>
      </c>
      <c r="AJ31" s="32">
        <f t="shared" si="6"/>
        <v>-55152.03</v>
      </c>
    </row>
    <row r="32" spans="1:36" x14ac:dyDescent="0.2">
      <c r="A32" s="1" t="s">
        <v>428</v>
      </c>
      <c r="B32" s="1" t="s">
        <v>429</v>
      </c>
      <c r="C32" s="90">
        <v>4668</v>
      </c>
      <c r="D32" s="90" t="s">
        <v>1047</v>
      </c>
      <c r="E32" s="56" t="s">
        <v>1948</v>
      </c>
      <c r="F32" s="123">
        <v>679789.2</v>
      </c>
      <c r="G32" s="123">
        <v>243145.9</v>
      </c>
      <c r="H32" s="123">
        <v>45195.83</v>
      </c>
      <c r="J32" s="56">
        <v>2391735.5499999998</v>
      </c>
      <c r="K32" s="56">
        <v>1165490.33</v>
      </c>
      <c r="S32" s="56">
        <v>164243.42000000001</v>
      </c>
      <c r="T32" s="100">
        <v>159052.24</v>
      </c>
      <c r="W32" s="100">
        <v>153877.5</v>
      </c>
      <c r="Y32" s="124">
        <v>194512.5</v>
      </c>
      <c r="AB32" s="124">
        <v>45459.62</v>
      </c>
      <c r="AC32" s="124">
        <v>36047.5</v>
      </c>
      <c r="AE32" s="100">
        <f t="shared" si="1"/>
        <v>968130.92999999993</v>
      </c>
      <c r="AF32" s="108">
        <f t="shared" si="2"/>
        <v>0</v>
      </c>
      <c r="AG32" s="26">
        <f t="shared" si="3"/>
        <v>968130.92999999993</v>
      </c>
      <c r="AH32" s="27">
        <f t="shared" si="4"/>
        <v>312929.74</v>
      </c>
      <c r="AI32" s="19">
        <f t="shared" si="5"/>
        <v>276019.62</v>
      </c>
      <c r="AJ32" s="32">
        <f t="shared" si="6"/>
        <v>36910.119999999995</v>
      </c>
    </row>
    <row r="33" spans="1:36" x14ac:dyDescent="0.2">
      <c r="A33" s="1" t="s">
        <v>428</v>
      </c>
      <c r="B33" s="1" t="s">
        <v>429</v>
      </c>
      <c r="C33" s="90">
        <v>5951</v>
      </c>
      <c r="D33" s="90" t="s">
        <v>1048</v>
      </c>
      <c r="E33" s="56" t="s">
        <v>1949</v>
      </c>
      <c r="F33" s="123">
        <v>184152.82</v>
      </c>
      <c r="G33" s="123">
        <v>122988</v>
      </c>
      <c r="H33" s="123">
        <v>1094.19</v>
      </c>
      <c r="J33" s="56">
        <v>611669.31999999995</v>
      </c>
      <c r="K33" s="56">
        <v>425641.97</v>
      </c>
      <c r="M33" s="273">
        <v>0</v>
      </c>
      <c r="S33" s="56">
        <v>3631737.05</v>
      </c>
      <c r="T33" s="100">
        <v>56321.84</v>
      </c>
      <c r="W33" s="100">
        <v>201403</v>
      </c>
      <c r="Y33" s="124">
        <v>256943</v>
      </c>
      <c r="AB33" s="124">
        <v>77207.850000000006</v>
      </c>
      <c r="AC33" s="124">
        <v>25970.16</v>
      </c>
      <c r="AE33" s="100">
        <f t="shared" si="1"/>
        <v>308235.01</v>
      </c>
      <c r="AF33" s="108">
        <f t="shared" si="2"/>
        <v>0</v>
      </c>
      <c r="AG33" s="26">
        <f t="shared" si="3"/>
        <v>308235.01</v>
      </c>
      <c r="AH33" s="27">
        <f t="shared" si="4"/>
        <v>257724.84</v>
      </c>
      <c r="AI33" s="19">
        <f t="shared" si="5"/>
        <v>360121.00999999995</v>
      </c>
      <c r="AJ33" s="32">
        <f t="shared" si="6"/>
        <v>-102396.16999999995</v>
      </c>
    </row>
    <row r="34" spans="1:36" x14ac:dyDescent="0.2">
      <c r="A34" s="1" t="s">
        <v>428</v>
      </c>
      <c r="B34" s="1" t="s">
        <v>429</v>
      </c>
      <c r="C34" s="90">
        <v>4528</v>
      </c>
      <c r="D34" s="90" t="s">
        <v>1049</v>
      </c>
      <c r="E34" s="56" t="s">
        <v>1950</v>
      </c>
      <c r="F34" s="123">
        <v>671929.21</v>
      </c>
      <c r="G34" s="123">
        <v>143623.29999999999</v>
      </c>
      <c r="H34" s="123">
        <v>78999.69</v>
      </c>
      <c r="J34" s="56">
        <v>339650.65</v>
      </c>
      <c r="K34" s="56">
        <v>463994.17</v>
      </c>
      <c r="M34" s="273">
        <v>0</v>
      </c>
      <c r="S34" s="56">
        <v>669957.9</v>
      </c>
      <c r="T34" s="100">
        <v>137988.47</v>
      </c>
      <c r="W34" s="100">
        <v>156862</v>
      </c>
      <c r="Y34" s="124">
        <v>218577</v>
      </c>
      <c r="AB34" s="124">
        <v>69567.47</v>
      </c>
      <c r="AC34" s="124">
        <v>19696.150000000001</v>
      </c>
      <c r="AE34" s="100">
        <f t="shared" si="1"/>
        <v>894552.2</v>
      </c>
      <c r="AF34" s="108">
        <f t="shared" si="2"/>
        <v>0</v>
      </c>
      <c r="AG34" s="26">
        <f t="shared" si="3"/>
        <v>894552.2</v>
      </c>
      <c r="AH34" s="27">
        <f t="shared" si="4"/>
        <v>294850.46999999997</v>
      </c>
      <c r="AI34" s="19">
        <f t="shared" si="5"/>
        <v>307840.62</v>
      </c>
      <c r="AJ34" s="32">
        <f t="shared" si="6"/>
        <v>-12990.150000000023</v>
      </c>
    </row>
    <row r="35" spans="1:36" x14ac:dyDescent="0.2">
      <c r="A35" s="1" t="s">
        <v>428</v>
      </c>
      <c r="B35" s="1" t="s">
        <v>429</v>
      </c>
      <c r="C35" s="90">
        <v>5805</v>
      </c>
      <c r="D35" s="90" t="s">
        <v>1050</v>
      </c>
      <c r="E35" s="56" t="s">
        <v>1951</v>
      </c>
      <c r="F35" s="123">
        <v>846455.05</v>
      </c>
      <c r="G35" s="123">
        <v>168504.37</v>
      </c>
      <c r="H35" s="123">
        <v>22401.919999999998</v>
      </c>
      <c r="J35" s="56">
        <v>651254.74</v>
      </c>
      <c r="K35" s="56">
        <v>213124.28</v>
      </c>
      <c r="S35" s="56">
        <v>2501284.2200000002</v>
      </c>
      <c r="T35" s="100">
        <v>163757.72</v>
      </c>
      <c r="W35" s="100">
        <v>246951</v>
      </c>
      <c r="Y35" s="124">
        <v>337365</v>
      </c>
      <c r="AB35" s="124">
        <v>68069.3</v>
      </c>
      <c r="AC35" s="124">
        <v>84749.3</v>
      </c>
      <c r="AE35" s="100">
        <f t="shared" si="1"/>
        <v>1037361.3400000001</v>
      </c>
      <c r="AF35" s="108">
        <f t="shared" si="2"/>
        <v>0</v>
      </c>
      <c r="AG35" s="26">
        <f t="shared" si="3"/>
        <v>1037361.3400000001</v>
      </c>
      <c r="AH35" s="27">
        <f t="shared" si="4"/>
        <v>410708.72</v>
      </c>
      <c r="AI35" s="19">
        <f t="shared" si="5"/>
        <v>490183.6</v>
      </c>
      <c r="AJ35" s="32">
        <f t="shared" si="6"/>
        <v>-79474.880000000005</v>
      </c>
    </row>
    <row r="36" spans="1:36" x14ac:dyDescent="0.2">
      <c r="A36" s="1" t="s">
        <v>428</v>
      </c>
      <c r="B36" s="1" t="s">
        <v>429</v>
      </c>
      <c r="C36" s="90">
        <v>3290</v>
      </c>
      <c r="D36" s="90" t="s">
        <v>1051</v>
      </c>
      <c r="E36" s="56" t="s">
        <v>1952</v>
      </c>
      <c r="F36" s="123">
        <v>67134.039999999994</v>
      </c>
      <c r="G36" s="123">
        <v>62925.599999999999</v>
      </c>
      <c r="H36" s="123">
        <v>0</v>
      </c>
      <c r="J36" s="56">
        <v>467035.06</v>
      </c>
      <c r="K36" s="56">
        <v>1246256.3999999999</v>
      </c>
      <c r="M36" s="273">
        <v>0</v>
      </c>
      <c r="O36" s="273">
        <v>0</v>
      </c>
      <c r="S36" s="56">
        <v>1692932.58</v>
      </c>
      <c r="T36" s="100">
        <v>105712.01</v>
      </c>
      <c r="V36" s="100">
        <v>765.28</v>
      </c>
      <c r="W36" s="100">
        <v>140814.5</v>
      </c>
      <c r="Y36" s="124">
        <v>198004.5</v>
      </c>
      <c r="AB36" s="124">
        <v>34853.199999999997</v>
      </c>
      <c r="AC36" s="124">
        <v>6084.69</v>
      </c>
      <c r="AE36" s="100">
        <f t="shared" si="1"/>
        <v>130059.63999999998</v>
      </c>
      <c r="AF36" s="108">
        <f t="shared" si="2"/>
        <v>0</v>
      </c>
      <c r="AG36" s="26">
        <f t="shared" si="3"/>
        <v>130059.63999999998</v>
      </c>
      <c r="AH36" s="27">
        <f t="shared" si="4"/>
        <v>247291.78999999998</v>
      </c>
      <c r="AI36" s="19">
        <f t="shared" si="5"/>
        <v>238942.39</v>
      </c>
      <c r="AJ36" s="32">
        <f t="shared" si="6"/>
        <v>8349.3999999999651</v>
      </c>
    </row>
    <row r="37" spans="1:36" x14ac:dyDescent="0.2">
      <c r="A37" s="1" t="s">
        <v>428</v>
      </c>
      <c r="B37" s="1" t="s">
        <v>429</v>
      </c>
      <c r="C37" s="90">
        <v>5014</v>
      </c>
      <c r="D37" s="90" t="s">
        <v>1052</v>
      </c>
      <c r="E37" s="56" t="s">
        <v>1953</v>
      </c>
      <c r="F37" s="123">
        <v>124047.85</v>
      </c>
      <c r="G37" s="123">
        <v>163228.87</v>
      </c>
      <c r="H37" s="123">
        <v>0</v>
      </c>
      <c r="J37" s="56">
        <v>1304486.6299999999</v>
      </c>
      <c r="K37" s="56">
        <v>186590.8</v>
      </c>
      <c r="O37" s="273">
        <v>0</v>
      </c>
      <c r="T37" s="100">
        <v>54562</v>
      </c>
      <c r="W37" s="100">
        <v>162525.5</v>
      </c>
      <c r="Y37" s="124">
        <v>162525.5</v>
      </c>
      <c r="AB37" s="124">
        <v>34661.64</v>
      </c>
      <c r="AC37" s="124">
        <v>33928.78</v>
      </c>
      <c r="AE37" s="100">
        <f t="shared" si="1"/>
        <v>287276.71999999997</v>
      </c>
      <c r="AF37" s="108">
        <f t="shared" si="2"/>
        <v>0</v>
      </c>
      <c r="AG37" s="26">
        <f t="shared" si="3"/>
        <v>287276.71999999997</v>
      </c>
      <c r="AH37" s="27">
        <f t="shared" si="4"/>
        <v>217087.5</v>
      </c>
      <c r="AI37" s="19">
        <f t="shared" si="5"/>
        <v>231115.92</v>
      </c>
      <c r="AJ37" s="32">
        <f t="shared" si="6"/>
        <v>-14028.420000000013</v>
      </c>
    </row>
    <row r="38" spans="1:36" x14ac:dyDescent="0.2">
      <c r="A38" s="1" t="s">
        <v>428</v>
      </c>
      <c r="B38" s="1" t="s">
        <v>429</v>
      </c>
      <c r="C38" s="90">
        <v>4611</v>
      </c>
      <c r="D38" s="90" t="s">
        <v>1053</v>
      </c>
      <c r="E38" s="56" t="s">
        <v>1954</v>
      </c>
      <c r="F38" s="123">
        <v>357053.16</v>
      </c>
      <c r="G38" s="123">
        <v>195769.2</v>
      </c>
      <c r="H38" s="123">
        <v>762</v>
      </c>
      <c r="J38" s="56">
        <v>1243005.02</v>
      </c>
      <c r="K38" s="56">
        <v>478410.51</v>
      </c>
      <c r="M38" s="273">
        <v>0</v>
      </c>
      <c r="T38" s="100">
        <v>37749.18</v>
      </c>
      <c r="W38" s="100">
        <v>189307</v>
      </c>
      <c r="Y38" s="124">
        <v>243709</v>
      </c>
      <c r="AB38" s="124">
        <v>43649.22</v>
      </c>
      <c r="AC38" s="124">
        <v>17335.54</v>
      </c>
      <c r="AE38" s="100">
        <f t="shared" si="1"/>
        <v>553584.36</v>
      </c>
      <c r="AF38" s="108">
        <f t="shared" si="2"/>
        <v>0</v>
      </c>
      <c r="AG38" s="26">
        <f t="shared" si="3"/>
        <v>553584.36</v>
      </c>
      <c r="AH38" s="27">
        <f t="shared" si="4"/>
        <v>227056.18</v>
      </c>
      <c r="AI38" s="19">
        <f t="shared" si="5"/>
        <v>304693.75999999995</v>
      </c>
      <c r="AJ38" s="32">
        <f t="shared" si="6"/>
        <v>-77637.579999999958</v>
      </c>
    </row>
    <row r="39" spans="1:36" x14ac:dyDescent="0.2">
      <c r="A39" s="1" t="s">
        <v>432</v>
      </c>
      <c r="B39" s="1" t="s">
        <v>433</v>
      </c>
      <c r="C39" s="90">
        <v>2051</v>
      </c>
      <c r="D39" s="90" t="s">
        <v>1054</v>
      </c>
      <c r="E39" s="56" t="s">
        <v>1955</v>
      </c>
      <c r="F39" s="123">
        <v>699116.92</v>
      </c>
      <c r="G39" s="123">
        <v>0</v>
      </c>
      <c r="H39" s="123">
        <v>95642.85</v>
      </c>
      <c r="J39" s="56">
        <v>572803.4</v>
      </c>
      <c r="K39" s="56">
        <v>73492.83</v>
      </c>
      <c r="L39" s="273">
        <v>15005.4</v>
      </c>
      <c r="M39" s="273">
        <v>6300</v>
      </c>
      <c r="O39" s="273">
        <v>524455.79</v>
      </c>
      <c r="P39" s="56">
        <v>59174.13</v>
      </c>
      <c r="R39" s="56">
        <v>-1012705.09</v>
      </c>
      <c r="S39" s="56">
        <v>1814650.86</v>
      </c>
      <c r="T39" s="100">
        <v>243598.46</v>
      </c>
      <c r="U39" s="100">
        <v>823</v>
      </c>
      <c r="W39" s="100">
        <v>192199</v>
      </c>
      <c r="Y39" s="124">
        <v>242539</v>
      </c>
      <c r="AB39" s="124">
        <v>104132.34</v>
      </c>
      <c r="AC39" s="124">
        <v>23917.84</v>
      </c>
      <c r="AE39" s="100">
        <f t="shared" si="1"/>
        <v>794759.77</v>
      </c>
      <c r="AF39" s="108">
        <f t="shared" si="2"/>
        <v>545761.19000000006</v>
      </c>
      <c r="AG39" s="26">
        <f t="shared" si="3"/>
        <v>248998.57999999996</v>
      </c>
      <c r="AH39" s="27">
        <f t="shared" si="4"/>
        <v>436620.45999999996</v>
      </c>
      <c r="AI39" s="19">
        <f t="shared" si="5"/>
        <v>370589.18</v>
      </c>
      <c r="AJ39" s="32">
        <f t="shared" si="6"/>
        <v>66031.27999999997</v>
      </c>
    </row>
    <row r="40" spans="1:36" x14ac:dyDescent="0.2">
      <c r="A40" s="1" t="s">
        <v>432</v>
      </c>
      <c r="B40" s="1" t="s">
        <v>433</v>
      </c>
      <c r="C40" s="90">
        <v>1787</v>
      </c>
      <c r="D40" s="90" t="s">
        <v>1055</v>
      </c>
      <c r="E40" s="56" t="s">
        <v>1956</v>
      </c>
      <c r="F40" s="123">
        <v>311264.02</v>
      </c>
      <c r="G40" s="123">
        <v>0</v>
      </c>
      <c r="H40" s="123">
        <v>47773</v>
      </c>
      <c r="J40" s="56">
        <v>1624488.7</v>
      </c>
      <c r="K40" s="56">
        <v>256162.75</v>
      </c>
      <c r="L40" s="273">
        <v>6044.43</v>
      </c>
      <c r="M40" s="273">
        <v>7925</v>
      </c>
      <c r="O40" s="273">
        <v>190293</v>
      </c>
      <c r="R40" s="56">
        <v>-41500</v>
      </c>
      <c r="S40" s="56">
        <v>1633793.05</v>
      </c>
      <c r="T40" s="100">
        <v>349216.45</v>
      </c>
      <c r="W40" s="100">
        <v>374886</v>
      </c>
      <c r="X40" s="100">
        <v>13000</v>
      </c>
      <c r="Y40" s="124">
        <v>441077</v>
      </c>
      <c r="AB40" s="124">
        <v>138014.60999999999</v>
      </c>
      <c r="AC40" s="124">
        <v>52841.599999999999</v>
      </c>
      <c r="AE40" s="100">
        <f t="shared" si="1"/>
        <v>359037.02</v>
      </c>
      <c r="AF40" s="108">
        <f t="shared" si="2"/>
        <v>204262.43</v>
      </c>
      <c r="AG40" s="26">
        <f t="shared" si="3"/>
        <v>154774.59000000003</v>
      </c>
      <c r="AH40" s="27">
        <f t="shared" si="4"/>
        <v>737102.45</v>
      </c>
      <c r="AI40" s="19">
        <f t="shared" si="5"/>
        <v>631933.21</v>
      </c>
      <c r="AJ40" s="32">
        <f t="shared" si="6"/>
        <v>105169.23999999999</v>
      </c>
    </row>
    <row r="41" spans="1:36" x14ac:dyDescent="0.2">
      <c r="A41" s="1" t="s">
        <v>432</v>
      </c>
      <c r="B41" s="1" t="s">
        <v>433</v>
      </c>
      <c r="C41" s="90">
        <v>2904</v>
      </c>
      <c r="D41" s="90" t="s">
        <v>1056</v>
      </c>
      <c r="E41" s="56" t="s">
        <v>1957</v>
      </c>
      <c r="F41" s="123">
        <v>789893.76</v>
      </c>
      <c r="G41" s="123">
        <v>0</v>
      </c>
      <c r="H41" s="123">
        <v>63480.5</v>
      </c>
      <c r="J41" s="56">
        <v>1171864.82</v>
      </c>
      <c r="K41" s="56">
        <v>439390.35</v>
      </c>
      <c r="L41" s="273">
        <v>5860.4</v>
      </c>
      <c r="M41" s="273">
        <v>6300</v>
      </c>
      <c r="R41" s="56">
        <v>-166</v>
      </c>
      <c r="S41" s="56">
        <v>174893.33</v>
      </c>
      <c r="T41" s="100">
        <v>314642.2</v>
      </c>
      <c r="W41" s="100">
        <v>311136</v>
      </c>
      <c r="X41" s="100">
        <v>3000</v>
      </c>
      <c r="Y41" s="124">
        <v>360856</v>
      </c>
      <c r="AB41" s="124">
        <v>117079.3</v>
      </c>
      <c r="AC41" s="124">
        <v>62877.62</v>
      </c>
      <c r="AE41" s="100">
        <f t="shared" si="1"/>
        <v>853374.26</v>
      </c>
      <c r="AF41" s="108">
        <f t="shared" si="2"/>
        <v>12160.4</v>
      </c>
      <c r="AG41" s="26">
        <f t="shared" si="3"/>
        <v>841213.86</v>
      </c>
      <c r="AH41" s="27">
        <f t="shared" si="4"/>
        <v>628778.19999999995</v>
      </c>
      <c r="AI41" s="19">
        <f t="shared" si="5"/>
        <v>540812.92000000004</v>
      </c>
      <c r="AJ41" s="32">
        <f t="shared" si="6"/>
        <v>87965.279999999912</v>
      </c>
    </row>
    <row r="42" spans="1:36" x14ac:dyDescent="0.2">
      <c r="A42" s="1" t="s">
        <v>432</v>
      </c>
      <c r="B42" s="1" t="s">
        <v>433</v>
      </c>
      <c r="C42" s="90">
        <v>3978</v>
      </c>
      <c r="D42" s="90" t="s">
        <v>1057</v>
      </c>
      <c r="E42" s="56" t="s">
        <v>1958</v>
      </c>
      <c r="F42" s="123">
        <v>1387807.29</v>
      </c>
      <c r="G42" s="123">
        <v>0</v>
      </c>
      <c r="H42" s="123">
        <v>64421.5</v>
      </c>
      <c r="J42" s="56">
        <v>1489599.35</v>
      </c>
      <c r="K42" s="56">
        <v>334253.71000000002</v>
      </c>
      <c r="L42" s="273">
        <v>38533.82</v>
      </c>
      <c r="M42" s="273">
        <v>5850</v>
      </c>
      <c r="O42" s="273">
        <v>1176835</v>
      </c>
      <c r="P42" s="56">
        <v>51948.21</v>
      </c>
      <c r="R42" s="56">
        <v>-129105</v>
      </c>
      <c r="S42" s="56">
        <v>1781475.04</v>
      </c>
      <c r="T42" s="100">
        <v>500939.55</v>
      </c>
      <c r="W42" s="100">
        <v>450845</v>
      </c>
      <c r="X42" s="100">
        <v>6000</v>
      </c>
      <c r="Y42" s="124">
        <v>522025</v>
      </c>
      <c r="AB42" s="124">
        <v>199327.53</v>
      </c>
      <c r="AC42" s="124">
        <v>70396.28</v>
      </c>
      <c r="AE42" s="100">
        <f t="shared" si="1"/>
        <v>1452228.79</v>
      </c>
      <c r="AF42" s="108">
        <f t="shared" si="2"/>
        <v>1221218.82</v>
      </c>
      <c r="AG42" s="26">
        <f t="shared" si="3"/>
        <v>231009.96999999997</v>
      </c>
      <c r="AH42" s="27">
        <f t="shared" si="4"/>
        <v>957784.55</v>
      </c>
      <c r="AI42" s="19">
        <f t="shared" si="5"/>
        <v>791748.81</v>
      </c>
      <c r="AJ42" s="32">
        <f t="shared" si="6"/>
        <v>166035.74</v>
      </c>
    </row>
    <row r="43" spans="1:36" x14ac:dyDescent="0.2">
      <c r="A43" s="1" t="s">
        <v>432</v>
      </c>
      <c r="B43" s="1" t="s">
        <v>433</v>
      </c>
      <c r="C43" s="90">
        <v>3763</v>
      </c>
      <c r="D43" s="90" t="s">
        <v>1058</v>
      </c>
      <c r="E43" s="56" t="s">
        <v>1959</v>
      </c>
      <c r="F43" s="123">
        <v>771622.40000000002</v>
      </c>
      <c r="G43" s="123">
        <v>0</v>
      </c>
      <c r="H43" s="123">
        <v>51042.28</v>
      </c>
      <c r="J43" s="56">
        <v>450018.39</v>
      </c>
      <c r="K43" s="56">
        <v>199430.85</v>
      </c>
      <c r="L43" s="273">
        <v>10509</v>
      </c>
      <c r="M43" s="273">
        <v>6300</v>
      </c>
      <c r="O43" s="273">
        <v>163.47</v>
      </c>
      <c r="R43" s="56">
        <v>-455580.38</v>
      </c>
      <c r="S43" s="56">
        <v>1769380.27</v>
      </c>
      <c r="T43" s="100">
        <v>540007.43999999994</v>
      </c>
      <c r="W43" s="100">
        <v>456590</v>
      </c>
      <c r="X43" s="100">
        <v>9000</v>
      </c>
      <c r="Y43" s="124">
        <v>536370</v>
      </c>
      <c r="AB43" s="124">
        <v>222714.1</v>
      </c>
      <c r="AC43" s="124">
        <v>39938.400000000001</v>
      </c>
      <c r="AE43" s="100">
        <f t="shared" si="1"/>
        <v>822664.68</v>
      </c>
      <c r="AF43" s="108">
        <f t="shared" si="2"/>
        <v>16972.47</v>
      </c>
      <c r="AG43" s="26">
        <f t="shared" si="3"/>
        <v>805692.21000000008</v>
      </c>
      <c r="AH43" s="27">
        <f t="shared" si="4"/>
        <v>1005597.44</v>
      </c>
      <c r="AI43" s="19">
        <f t="shared" si="5"/>
        <v>799022.5</v>
      </c>
      <c r="AJ43" s="32">
        <f t="shared" si="6"/>
        <v>206574.93999999994</v>
      </c>
    </row>
    <row r="44" spans="1:36" x14ac:dyDescent="0.2">
      <c r="A44" s="1" t="s">
        <v>432</v>
      </c>
      <c r="B44" s="1" t="s">
        <v>433</v>
      </c>
      <c r="C44" s="90">
        <v>973</v>
      </c>
      <c r="D44" s="90" t="s">
        <v>1059</v>
      </c>
      <c r="E44" s="56" t="s">
        <v>1960</v>
      </c>
      <c r="F44" s="123">
        <v>189144.67</v>
      </c>
      <c r="G44" s="123">
        <v>0</v>
      </c>
      <c r="H44" s="123">
        <v>13850</v>
      </c>
      <c r="J44" s="56">
        <v>1100231.82</v>
      </c>
      <c r="K44" s="56">
        <v>169640.81</v>
      </c>
      <c r="L44" s="273">
        <v>10411</v>
      </c>
      <c r="M44" s="273">
        <v>7700</v>
      </c>
      <c r="S44" s="56">
        <v>2854151.72</v>
      </c>
      <c r="T44" s="100">
        <v>136388.37</v>
      </c>
      <c r="W44" s="100">
        <v>289182.5</v>
      </c>
      <c r="X44" s="100">
        <v>3000</v>
      </c>
      <c r="Y44" s="124">
        <v>351182.5</v>
      </c>
      <c r="AB44" s="124">
        <v>56935.13</v>
      </c>
      <c r="AC44" s="124">
        <v>53201.279999999999</v>
      </c>
      <c r="AE44" s="100">
        <f t="shared" si="1"/>
        <v>202994.67</v>
      </c>
      <c r="AF44" s="108">
        <f t="shared" si="2"/>
        <v>18111</v>
      </c>
      <c r="AG44" s="26">
        <f t="shared" si="3"/>
        <v>184883.67</v>
      </c>
      <c r="AH44" s="27">
        <f t="shared" si="4"/>
        <v>428570.87</v>
      </c>
      <c r="AI44" s="19">
        <f t="shared" si="5"/>
        <v>461318.91000000003</v>
      </c>
      <c r="AJ44" s="32">
        <f t="shared" si="6"/>
        <v>-32748.040000000037</v>
      </c>
    </row>
    <row r="45" spans="1:36" x14ac:dyDescent="0.2">
      <c r="A45" s="1" t="s">
        <v>432</v>
      </c>
      <c r="B45" s="1" t="s">
        <v>433</v>
      </c>
      <c r="C45" s="90">
        <v>4069</v>
      </c>
      <c r="D45" s="90" t="s">
        <v>1060</v>
      </c>
      <c r="E45" s="56" t="s">
        <v>1961</v>
      </c>
      <c r="F45" s="123">
        <v>330143.64</v>
      </c>
      <c r="G45" s="123">
        <v>0</v>
      </c>
      <c r="H45" s="123">
        <v>54864</v>
      </c>
      <c r="J45" s="56">
        <v>648531.39</v>
      </c>
      <c r="K45" s="56">
        <v>132233.13</v>
      </c>
      <c r="L45" s="273">
        <v>14867</v>
      </c>
      <c r="M45" s="273">
        <v>9269</v>
      </c>
      <c r="S45" s="56">
        <v>1653756.5</v>
      </c>
      <c r="T45" s="100">
        <v>560842.73</v>
      </c>
      <c r="W45" s="100">
        <v>70818</v>
      </c>
      <c r="Y45" s="124">
        <v>189098</v>
      </c>
      <c r="AB45" s="124">
        <v>145697.29999999999</v>
      </c>
      <c r="AC45" s="124">
        <v>40670.54</v>
      </c>
      <c r="AE45" s="100">
        <f t="shared" si="1"/>
        <v>385007.64</v>
      </c>
      <c r="AF45" s="108">
        <f t="shared" si="2"/>
        <v>24136</v>
      </c>
      <c r="AG45" s="26">
        <f t="shared" si="3"/>
        <v>360871.64</v>
      </c>
      <c r="AH45" s="27">
        <f t="shared" si="4"/>
        <v>631660.73</v>
      </c>
      <c r="AI45" s="19">
        <f t="shared" si="5"/>
        <v>375465.83999999997</v>
      </c>
      <c r="AJ45" s="32">
        <f t="shared" si="6"/>
        <v>256194.89</v>
      </c>
    </row>
    <row r="46" spans="1:36" x14ac:dyDescent="0.2">
      <c r="A46" s="1" t="s">
        <v>432</v>
      </c>
      <c r="B46" s="1" t="s">
        <v>433</v>
      </c>
      <c r="C46" s="90">
        <v>5012</v>
      </c>
      <c r="D46" s="90" t="s">
        <v>1061</v>
      </c>
      <c r="E46" s="56" t="s">
        <v>1962</v>
      </c>
      <c r="F46" s="123">
        <v>146365.63</v>
      </c>
      <c r="G46" s="123">
        <v>156628.37</v>
      </c>
      <c r="H46" s="123">
        <v>49672.55</v>
      </c>
      <c r="J46" s="56">
        <v>829892.92</v>
      </c>
      <c r="K46" s="56">
        <v>257670.23</v>
      </c>
      <c r="L46" s="273">
        <v>9255</v>
      </c>
      <c r="M46" s="273">
        <v>0</v>
      </c>
      <c r="O46" s="273">
        <v>138.86000000000001</v>
      </c>
      <c r="S46" s="56">
        <v>1474437.8</v>
      </c>
      <c r="T46" s="100">
        <v>60472.4</v>
      </c>
      <c r="W46" s="100">
        <v>209996</v>
      </c>
      <c r="X46" s="100">
        <v>19500</v>
      </c>
      <c r="Y46" s="124">
        <v>308276</v>
      </c>
      <c r="AB46" s="124">
        <v>136971.51</v>
      </c>
      <c r="AC46" s="124">
        <v>43316.71</v>
      </c>
      <c r="AE46" s="100">
        <f t="shared" si="1"/>
        <v>352666.55</v>
      </c>
      <c r="AF46" s="108">
        <f t="shared" si="2"/>
        <v>9393.86</v>
      </c>
      <c r="AG46" s="26">
        <f t="shared" si="3"/>
        <v>343272.69</v>
      </c>
      <c r="AH46" s="27">
        <f t="shared" si="4"/>
        <v>289968.40000000002</v>
      </c>
      <c r="AI46" s="19">
        <f t="shared" si="5"/>
        <v>488564.22000000003</v>
      </c>
      <c r="AJ46" s="32">
        <f t="shared" si="6"/>
        <v>-198595.82</v>
      </c>
    </row>
    <row r="47" spans="1:36" x14ac:dyDescent="0.2">
      <c r="A47" s="1" t="s">
        <v>432</v>
      </c>
      <c r="B47" s="1" t="s">
        <v>433</v>
      </c>
      <c r="C47" s="90">
        <v>5988</v>
      </c>
      <c r="D47" s="90" t="s">
        <v>1062</v>
      </c>
      <c r="E47" s="56" t="s">
        <v>1963</v>
      </c>
      <c r="F47" s="123">
        <v>384872.82</v>
      </c>
      <c r="G47" s="123">
        <v>47088.98</v>
      </c>
      <c r="H47" s="123">
        <v>42750</v>
      </c>
      <c r="J47" s="56">
        <v>1322719.67</v>
      </c>
      <c r="K47" s="56">
        <v>241583.78</v>
      </c>
      <c r="L47" s="273">
        <v>26821.29</v>
      </c>
      <c r="M47" s="273">
        <v>9225</v>
      </c>
      <c r="O47" s="273">
        <v>1205.08</v>
      </c>
      <c r="S47" s="56">
        <v>2017007.85</v>
      </c>
      <c r="T47" s="100">
        <v>717212.56</v>
      </c>
      <c r="V47" s="100">
        <v>1156.6500000000001</v>
      </c>
      <c r="W47" s="100">
        <v>178696</v>
      </c>
      <c r="X47" s="100">
        <v>5000</v>
      </c>
      <c r="Y47" s="124">
        <v>321706</v>
      </c>
      <c r="AB47" s="124">
        <v>351242.27</v>
      </c>
      <c r="AC47" s="124">
        <v>50099.67</v>
      </c>
      <c r="AE47" s="100">
        <f t="shared" si="1"/>
        <v>474711.8</v>
      </c>
      <c r="AF47" s="108">
        <f t="shared" si="2"/>
        <v>37251.370000000003</v>
      </c>
      <c r="AG47" s="26">
        <f t="shared" si="3"/>
        <v>437460.43</v>
      </c>
      <c r="AH47" s="27">
        <f t="shared" si="4"/>
        <v>902065.21000000008</v>
      </c>
      <c r="AI47" s="19">
        <f t="shared" si="5"/>
        <v>723047.94000000006</v>
      </c>
      <c r="AJ47" s="32">
        <f t="shared" si="6"/>
        <v>179017.27000000002</v>
      </c>
    </row>
    <row r="48" spans="1:36" x14ac:dyDescent="0.2">
      <c r="A48" s="1" t="s">
        <v>432</v>
      </c>
      <c r="B48" s="1" t="s">
        <v>433</v>
      </c>
      <c r="C48" s="90">
        <v>2518</v>
      </c>
      <c r="D48" s="90" t="s">
        <v>1063</v>
      </c>
      <c r="E48" s="56" t="s">
        <v>1964</v>
      </c>
      <c r="F48" s="123">
        <v>178564.18</v>
      </c>
      <c r="G48" s="123">
        <v>158.6</v>
      </c>
      <c r="H48" s="123">
        <v>38465</v>
      </c>
      <c r="J48" s="56">
        <v>1350962.53</v>
      </c>
      <c r="K48" s="56">
        <v>157113.59</v>
      </c>
      <c r="L48" s="273">
        <v>914.04</v>
      </c>
      <c r="M48" s="273">
        <v>5850</v>
      </c>
      <c r="S48" s="56">
        <v>216270.07999999999</v>
      </c>
      <c r="T48" s="100">
        <v>284168.19</v>
      </c>
      <c r="V48" s="100">
        <v>532.72</v>
      </c>
      <c r="W48" s="100">
        <v>270512</v>
      </c>
      <c r="X48" s="100">
        <v>30000</v>
      </c>
      <c r="Y48" s="124">
        <v>359552</v>
      </c>
      <c r="AB48" s="124">
        <v>92280.28</v>
      </c>
      <c r="AC48" s="124">
        <v>43399.48</v>
      </c>
      <c r="AE48" s="100">
        <f t="shared" si="1"/>
        <v>217187.78</v>
      </c>
      <c r="AF48" s="108">
        <f t="shared" si="2"/>
        <v>6764.04</v>
      </c>
      <c r="AG48" s="26">
        <f t="shared" si="3"/>
        <v>210423.74</v>
      </c>
      <c r="AH48" s="27">
        <f t="shared" si="4"/>
        <v>585212.90999999992</v>
      </c>
      <c r="AI48" s="19">
        <f t="shared" si="5"/>
        <v>495231.76</v>
      </c>
      <c r="AJ48" s="32">
        <f t="shared" si="6"/>
        <v>89981.149999999907</v>
      </c>
    </row>
    <row r="49" spans="1:36" x14ac:dyDescent="0.2">
      <c r="A49" s="1" t="s">
        <v>432</v>
      </c>
      <c r="B49" s="1" t="s">
        <v>433</v>
      </c>
      <c r="C49" s="90">
        <v>5747</v>
      </c>
      <c r="D49" s="90" t="s">
        <v>1064</v>
      </c>
      <c r="E49" s="56" t="s">
        <v>1965</v>
      </c>
      <c r="F49" s="123">
        <v>601118.14</v>
      </c>
      <c r="G49" s="123">
        <v>0</v>
      </c>
      <c r="H49" s="123">
        <v>75394</v>
      </c>
      <c r="J49" s="56">
        <v>1473340.38</v>
      </c>
      <c r="K49" s="56">
        <v>269359.13</v>
      </c>
      <c r="L49" s="273">
        <v>9445.7999999999993</v>
      </c>
      <c r="M49" s="273">
        <v>6300</v>
      </c>
      <c r="P49" s="56">
        <v>286416.73</v>
      </c>
      <c r="R49" s="56">
        <v>35713.519999999997</v>
      </c>
      <c r="S49" s="56">
        <v>2076002.99</v>
      </c>
      <c r="T49" s="100">
        <v>760785.41</v>
      </c>
      <c r="W49" s="100">
        <v>377381</v>
      </c>
      <c r="X49" s="100">
        <v>9000</v>
      </c>
      <c r="Y49" s="124">
        <v>557241</v>
      </c>
      <c r="AB49" s="124">
        <v>160124.26999999999</v>
      </c>
      <c r="AC49" s="124">
        <v>37937.69</v>
      </c>
      <c r="AE49" s="100">
        <f t="shared" si="1"/>
        <v>676512.14</v>
      </c>
      <c r="AF49" s="108">
        <f t="shared" si="2"/>
        <v>15745.8</v>
      </c>
      <c r="AG49" s="26">
        <f t="shared" si="3"/>
        <v>660766.34</v>
      </c>
      <c r="AH49" s="27">
        <f t="shared" si="4"/>
        <v>1147166.4100000001</v>
      </c>
      <c r="AI49" s="19">
        <f t="shared" si="5"/>
        <v>755302.96</v>
      </c>
      <c r="AJ49" s="32">
        <f t="shared" si="6"/>
        <v>391863.45000000019</v>
      </c>
    </row>
    <row r="50" spans="1:36" x14ac:dyDescent="0.2">
      <c r="A50" s="1" t="s">
        <v>432</v>
      </c>
      <c r="B50" s="1" t="s">
        <v>433</v>
      </c>
      <c r="C50" s="90">
        <v>3454</v>
      </c>
      <c r="D50" s="90" t="s">
        <v>1065</v>
      </c>
      <c r="E50" s="56" t="s">
        <v>1966</v>
      </c>
      <c r="F50" s="123">
        <v>312488.69</v>
      </c>
      <c r="G50" s="123">
        <v>0</v>
      </c>
      <c r="H50" s="123">
        <v>46529</v>
      </c>
      <c r="J50" s="56">
        <v>1043699.02</v>
      </c>
      <c r="K50" s="56">
        <v>160714.25</v>
      </c>
      <c r="L50" s="273">
        <v>3627.6</v>
      </c>
      <c r="M50" s="273">
        <v>7150</v>
      </c>
      <c r="O50" s="273">
        <v>0</v>
      </c>
      <c r="S50" s="56">
        <v>2700044.99</v>
      </c>
      <c r="T50" s="100">
        <v>550277.31000000006</v>
      </c>
      <c r="W50" s="100">
        <v>170912</v>
      </c>
      <c r="X50" s="100">
        <v>41000</v>
      </c>
      <c r="Y50" s="124">
        <v>298662</v>
      </c>
      <c r="AB50" s="124">
        <v>123216.85</v>
      </c>
      <c r="AC50" s="124">
        <v>64810.38</v>
      </c>
      <c r="AE50" s="100">
        <f t="shared" si="1"/>
        <v>359017.69</v>
      </c>
      <c r="AF50" s="108">
        <f t="shared" si="2"/>
        <v>10777.6</v>
      </c>
      <c r="AG50" s="26">
        <f t="shared" si="3"/>
        <v>348240.09</v>
      </c>
      <c r="AH50" s="27">
        <f t="shared" si="4"/>
        <v>762189.31</v>
      </c>
      <c r="AI50" s="19">
        <f t="shared" si="5"/>
        <v>486689.23</v>
      </c>
      <c r="AJ50" s="32">
        <f t="shared" si="6"/>
        <v>275500.08000000007</v>
      </c>
    </row>
    <row r="51" spans="1:36" x14ac:dyDescent="0.2">
      <c r="A51" s="1" t="s">
        <v>432</v>
      </c>
      <c r="B51" s="1" t="s">
        <v>433</v>
      </c>
      <c r="C51" s="90">
        <v>3787</v>
      </c>
      <c r="D51" s="90" t="s">
        <v>1066</v>
      </c>
      <c r="E51" s="56" t="s">
        <v>1967</v>
      </c>
      <c r="F51" s="123">
        <v>481043.67</v>
      </c>
      <c r="G51" s="123">
        <v>0</v>
      </c>
      <c r="H51" s="123">
        <v>18050</v>
      </c>
      <c r="J51" s="56">
        <v>830907.83</v>
      </c>
      <c r="K51" s="56">
        <v>128614.39999999999</v>
      </c>
      <c r="L51" s="273">
        <v>3820.6</v>
      </c>
      <c r="M51" s="273">
        <v>6300</v>
      </c>
      <c r="O51" s="273">
        <v>74.760000000000005</v>
      </c>
      <c r="P51" s="56">
        <v>54561.23</v>
      </c>
      <c r="R51" s="56">
        <v>-483058.41</v>
      </c>
      <c r="S51" s="56">
        <v>1671717.03</v>
      </c>
      <c r="T51" s="100">
        <v>518601.68</v>
      </c>
      <c r="U51" s="100">
        <v>677.76</v>
      </c>
      <c r="W51" s="100">
        <v>115500</v>
      </c>
      <c r="X51" s="100">
        <v>46800</v>
      </c>
      <c r="Y51" s="124">
        <v>220740</v>
      </c>
      <c r="AB51" s="124">
        <v>176778.63</v>
      </c>
      <c r="AC51" s="124">
        <v>46047.68</v>
      </c>
      <c r="AE51" s="100">
        <f t="shared" si="1"/>
        <v>499093.67</v>
      </c>
      <c r="AF51" s="108">
        <f t="shared" si="2"/>
        <v>10195.36</v>
      </c>
      <c r="AG51" s="26">
        <f t="shared" si="3"/>
        <v>488898.31</v>
      </c>
      <c r="AH51" s="27">
        <f t="shared" si="4"/>
        <v>681579.44</v>
      </c>
      <c r="AI51" s="19">
        <f t="shared" si="5"/>
        <v>443566.31</v>
      </c>
      <c r="AJ51" s="32">
        <f t="shared" si="6"/>
        <v>238013.12999999995</v>
      </c>
    </row>
    <row r="52" spans="1:36" x14ac:dyDescent="0.2">
      <c r="A52" s="1" t="s">
        <v>432</v>
      </c>
      <c r="B52" s="1" t="s">
        <v>433</v>
      </c>
      <c r="C52" s="90">
        <v>4306</v>
      </c>
      <c r="D52" s="90" t="s">
        <v>1067</v>
      </c>
      <c r="E52" s="56" t="s">
        <v>1968</v>
      </c>
      <c r="F52" s="123">
        <v>279118.73</v>
      </c>
      <c r="G52" s="123">
        <v>0</v>
      </c>
      <c r="H52" s="123">
        <v>61845</v>
      </c>
      <c r="J52" s="56">
        <v>1004276.74</v>
      </c>
      <c r="K52" s="56">
        <v>188181.28</v>
      </c>
      <c r="L52" s="273">
        <v>2475</v>
      </c>
      <c r="M52" s="273">
        <v>8050</v>
      </c>
      <c r="S52" s="56">
        <v>579857.57999999996</v>
      </c>
      <c r="T52" s="100">
        <v>427251.43</v>
      </c>
      <c r="V52" s="100">
        <v>885.15</v>
      </c>
      <c r="W52" s="100">
        <v>58590</v>
      </c>
      <c r="X52" s="100">
        <v>25400</v>
      </c>
      <c r="Y52" s="124">
        <v>138590</v>
      </c>
      <c r="AB52" s="124">
        <v>150425.19</v>
      </c>
      <c r="AC52" s="124">
        <v>43664.1</v>
      </c>
      <c r="AE52" s="100">
        <f t="shared" si="1"/>
        <v>340963.73</v>
      </c>
      <c r="AF52" s="108">
        <f t="shared" si="2"/>
        <v>10525</v>
      </c>
      <c r="AG52" s="26">
        <f t="shared" si="3"/>
        <v>330438.73</v>
      </c>
      <c r="AH52" s="27">
        <f t="shared" si="4"/>
        <v>512126.58</v>
      </c>
      <c r="AI52" s="19">
        <f t="shared" si="5"/>
        <v>332679.28999999998</v>
      </c>
      <c r="AJ52" s="32">
        <f t="shared" si="6"/>
        <v>179447.29000000004</v>
      </c>
    </row>
    <row r="53" spans="1:36" x14ac:dyDescent="0.2">
      <c r="A53" s="1" t="s">
        <v>432</v>
      </c>
      <c r="B53" s="1" t="s">
        <v>433</v>
      </c>
      <c r="C53" s="90">
        <v>2587</v>
      </c>
      <c r="D53" s="90" t="s">
        <v>1068</v>
      </c>
      <c r="E53" s="56" t="s">
        <v>1969</v>
      </c>
      <c r="F53" s="123">
        <v>311501.33</v>
      </c>
      <c r="G53" s="123">
        <v>0</v>
      </c>
      <c r="H53" s="123">
        <v>29070</v>
      </c>
      <c r="J53" s="56">
        <v>1379270.59</v>
      </c>
      <c r="K53" s="56">
        <v>229283.18</v>
      </c>
      <c r="L53" s="273">
        <v>18457.97</v>
      </c>
      <c r="M53" s="273">
        <v>6882.7</v>
      </c>
      <c r="R53" s="56">
        <v>-58850</v>
      </c>
      <c r="S53" s="56">
        <v>446722.69</v>
      </c>
      <c r="T53" s="100">
        <v>404982.26</v>
      </c>
      <c r="V53" s="100">
        <v>703.31</v>
      </c>
      <c r="W53" s="100">
        <v>295379</v>
      </c>
      <c r="Y53" s="124">
        <v>351039</v>
      </c>
      <c r="AB53" s="124">
        <v>111879.81</v>
      </c>
      <c r="AC53" s="124">
        <v>63338.78</v>
      </c>
      <c r="AE53" s="100">
        <f t="shared" si="1"/>
        <v>340571.33</v>
      </c>
      <c r="AF53" s="108">
        <f t="shared" si="2"/>
        <v>25340.670000000002</v>
      </c>
      <c r="AG53" s="26">
        <f t="shared" si="3"/>
        <v>315230.66000000003</v>
      </c>
      <c r="AH53" s="27">
        <f t="shared" si="4"/>
        <v>701064.57000000007</v>
      </c>
      <c r="AI53" s="19">
        <f t="shared" si="5"/>
        <v>526257.59</v>
      </c>
      <c r="AJ53" s="32">
        <f t="shared" si="6"/>
        <v>174806.9800000001</v>
      </c>
    </row>
    <row r="54" spans="1:36" x14ac:dyDescent="0.2">
      <c r="A54" s="1" t="s">
        <v>436</v>
      </c>
      <c r="B54" s="1" t="s">
        <v>437</v>
      </c>
      <c r="C54" s="90">
        <v>2455</v>
      </c>
      <c r="D54" s="90" t="s">
        <v>1069</v>
      </c>
      <c r="E54" s="56" t="s">
        <v>1972</v>
      </c>
      <c r="F54" s="123">
        <v>106653.92</v>
      </c>
      <c r="G54" s="123">
        <v>0</v>
      </c>
      <c r="H54" s="123">
        <v>71330.86</v>
      </c>
      <c r="J54" s="56">
        <v>83983.77</v>
      </c>
      <c r="K54" s="56">
        <v>578758.68999999994</v>
      </c>
      <c r="L54" s="273">
        <v>0</v>
      </c>
      <c r="M54" s="273">
        <v>18243.810000000001</v>
      </c>
      <c r="O54" s="273">
        <v>37.380000000000003</v>
      </c>
      <c r="Q54" s="56">
        <v>8348.7199999999993</v>
      </c>
      <c r="R54" s="56">
        <v>788009.17</v>
      </c>
      <c r="S54" s="56">
        <v>1557377.06</v>
      </c>
      <c r="T54" s="100">
        <v>131777.97</v>
      </c>
      <c r="W54" s="100">
        <v>216055</v>
      </c>
      <c r="X54" s="100">
        <v>61792</v>
      </c>
      <c r="Y54" s="124">
        <v>275675</v>
      </c>
      <c r="AA54" s="124">
        <v>1040</v>
      </c>
      <c r="AB54" s="124">
        <v>56875.11</v>
      </c>
      <c r="AC54" s="124">
        <v>31282.12</v>
      </c>
      <c r="AE54" s="100">
        <f t="shared" si="1"/>
        <v>177984.78</v>
      </c>
      <c r="AF54" s="108">
        <f t="shared" si="2"/>
        <v>18281.190000000002</v>
      </c>
      <c r="AG54" s="26">
        <f t="shared" si="3"/>
        <v>159703.59</v>
      </c>
      <c r="AH54" s="27">
        <f t="shared" si="4"/>
        <v>409624.97</v>
      </c>
      <c r="AI54" s="19">
        <f t="shared" si="5"/>
        <v>364872.23</v>
      </c>
      <c r="AJ54" s="32">
        <f t="shared" si="6"/>
        <v>44752.739999999991</v>
      </c>
    </row>
    <row r="55" spans="1:36" x14ac:dyDescent="0.2">
      <c r="A55" s="1" t="s">
        <v>436</v>
      </c>
      <c r="B55" s="1" t="s">
        <v>437</v>
      </c>
      <c r="C55" s="90">
        <v>2020</v>
      </c>
      <c r="D55" s="90" t="s">
        <v>1070</v>
      </c>
      <c r="E55" s="56" t="s">
        <v>1973</v>
      </c>
      <c r="F55" s="123">
        <v>85683.77</v>
      </c>
      <c r="G55" s="123">
        <v>0</v>
      </c>
      <c r="H55" s="123">
        <v>82949.960000000006</v>
      </c>
      <c r="J55" s="56">
        <v>129836.8</v>
      </c>
      <c r="K55" s="56">
        <v>338646.36</v>
      </c>
      <c r="L55" s="273">
        <v>0</v>
      </c>
      <c r="M55" s="273">
        <v>29510.639999999999</v>
      </c>
      <c r="O55" s="273">
        <v>138.02000000000001</v>
      </c>
      <c r="R55" s="56">
        <v>769593.1</v>
      </c>
      <c r="S55" s="56">
        <v>1296912.72</v>
      </c>
      <c r="T55" s="100">
        <v>111977.69</v>
      </c>
      <c r="W55" s="100">
        <v>239442</v>
      </c>
      <c r="Y55" s="124">
        <v>306772</v>
      </c>
      <c r="AB55" s="124">
        <v>79242.899999999994</v>
      </c>
      <c r="AC55" s="124">
        <v>22942.14</v>
      </c>
      <c r="AE55" s="100">
        <f t="shared" si="1"/>
        <v>168633.73</v>
      </c>
      <c r="AF55" s="108">
        <f t="shared" si="2"/>
        <v>29648.66</v>
      </c>
      <c r="AG55" s="26">
        <f t="shared" si="3"/>
        <v>138985.07</v>
      </c>
      <c r="AH55" s="27">
        <f t="shared" si="4"/>
        <v>351419.69</v>
      </c>
      <c r="AI55" s="19">
        <f t="shared" si="5"/>
        <v>408957.04000000004</v>
      </c>
      <c r="AJ55" s="32">
        <f t="shared" si="6"/>
        <v>-57537.350000000035</v>
      </c>
    </row>
    <row r="56" spans="1:36" x14ac:dyDescent="0.2">
      <c r="A56" s="1" t="s">
        <v>436</v>
      </c>
      <c r="B56" s="1" t="s">
        <v>437</v>
      </c>
      <c r="C56" s="90">
        <v>3422</v>
      </c>
      <c r="D56" s="90" t="s">
        <v>1071</v>
      </c>
      <c r="E56" s="56" t="s">
        <v>1974</v>
      </c>
      <c r="F56" s="123">
        <v>378718.97</v>
      </c>
      <c r="G56" s="123">
        <v>0</v>
      </c>
      <c r="H56" s="123">
        <v>64651.360000000001</v>
      </c>
      <c r="J56" s="56">
        <v>32468.19</v>
      </c>
      <c r="K56" s="56">
        <v>281740.59000000003</v>
      </c>
      <c r="L56" s="273">
        <v>5879</v>
      </c>
      <c r="M56" s="273">
        <v>49094.12</v>
      </c>
      <c r="O56" s="273">
        <v>82728</v>
      </c>
      <c r="R56" s="56">
        <v>34206.370000000003</v>
      </c>
      <c r="S56" s="56">
        <v>1593000.06</v>
      </c>
      <c r="T56" s="100">
        <v>129785.89</v>
      </c>
      <c r="W56" s="100">
        <v>273980</v>
      </c>
      <c r="Y56" s="124">
        <v>400800</v>
      </c>
      <c r="AB56" s="124">
        <v>109802.65</v>
      </c>
      <c r="AC56" s="124">
        <v>24026.21</v>
      </c>
      <c r="AE56" s="100">
        <f t="shared" si="1"/>
        <v>443370.32999999996</v>
      </c>
      <c r="AF56" s="108">
        <f t="shared" si="2"/>
        <v>137701.12</v>
      </c>
      <c r="AG56" s="26">
        <f t="shared" si="3"/>
        <v>305669.20999999996</v>
      </c>
      <c r="AH56" s="27">
        <f t="shared" si="4"/>
        <v>403765.89</v>
      </c>
      <c r="AI56" s="19">
        <f t="shared" si="5"/>
        <v>534628.86</v>
      </c>
      <c r="AJ56" s="32">
        <f t="shared" si="6"/>
        <v>-130862.96999999997</v>
      </c>
    </row>
    <row r="57" spans="1:36" x14ac:dyDescent="0.2">
      <c r="A57" s="1" t="s">
        <v>436</v>
      </c>
      <c r="B57" s="1" t="s">
        <v>437</v>
      </c>
      <c r="C57" s="90">
        <v>2553</v>
      </c>
      <c r="D57" s="90" t="s">
        <v>1072</v>
      </c>
      <c r="E57" s="56" t="s">
        <v>1975</v>
      </c>
      <c r="F57" s="123">
        <v>238760.3</v>
      </c>
      <c r="G57" s="123">
        <v>0</v>
      </c>
      <c r="H57" s="123">
        <v>37835.22</v>
      </c>
      <c r="J57" s="56">
        <v>36240.9</v>
      </c>
      <c r="K57" s="56">
        <v>296550.59999999998</v>
      </c>
      <c r="L57" s="273">
        <v>0</v>
      </c>
      <c r="M57" s="273">
        <v>16206.49</v>
      </c>
      <c r="O57" s="273">
        <v>2002.76</v>
      </c>
      <c r="R57" s="56">
        <v>-1297828.83</v>
      </c>
      <c r="S57" s="56">
        <v>1261656.71</v>
      </c>
      <c r="T57" s="100">
        <v>317285.62</v>
      </c>
      <c r="W57" s="100">
        <v>249263</v>
      </c>
      <c r="Y57" s="124">
        <v>376353</v>
      </c>
      <c r="AA57" s="124">
        <v>848</v>
      </c>
      <c r="AB57" s="124">
        <v>90856.69</v>
      </c>
      <c r="AC57" s="124">
        <v>20026.439999999999</v>
      </c>
      <c r="AD57" s="124">
        <v>34520</v>
      </c>
      <c r="AE57" s="100">
        <f t="shared" si="1"/>
        <v>276595.52</v>
      </c>
      <c r="AF57" s="108">
        <f t="shared" si="2"/>
        <v>18209.25</v>
      </c>
      <c r="AG57" s="26">
        <f t="shared" si="3"/>
        <v>258386.27000000002</v>
      </c>
      <c r="AH57" s="27">
        <f t="shared" si="4"/>
        <v>566548.62</v>
      </c>
      <c r="AI57" s="19">
        <f t="shared" si="5"/>
        <v>522604.13</v>
      </c>
      <c r="AJ57" s="32">
        <f t="shared" si="6"/>
        <v>43944.489999999991</v>
      </c>
    </row>
    <row r="58" spans="1:36" x14ac:dyDescent="0.2">
      <c r="A58" s="1" t="s">
        <v>436</v>
      </c>
      <c r="B58" s="1" t="s">
        <v>437</v>
      </c>
      <c r="C58" s="90">
        <v>961</v>
      </c>
      <c r="D58" s="90" t="s">
        <v>1073</v>
      </c>
      <c r="E58" s="56" t="s">
        <v>1996</v>
      </c>
      <c r="F58" s="123">
        <v>44020.42</v>
      </c>
      <c r="G58" s="123">
        <v>12000</v>
      </c>
      <c r="H58" s="123">
        <v>39342.18</v>
      </c>
      <c r="J58" s="56">
        <v>3</v>
      </c>
      <c r="K58" s="56">
        <v>272199.18</v>
      </c>
      <c r="L58" s="273">
        <v>0</v>
      </c>
      <c r="M58" s="273">
        <v>13315.73</v>
      </c>
      <c r="O58" s="273">
        <v>67.88</v>
      </c>
      <c r="R58" s="56">
        <v>467016.56</v>
      </c>
      <c r="S58" s="56">
        <v>2075132.5</v>
      </c>
      <c r="T58" s="100">
        <v>107503.67</v>
      </c>
      <c r="W58" s="100">
        <v>147483</v>
      </c>
      <c r="Y58" s="124">
        <v>187723</v>
      </c>
      <c r="AA58" s="124">
        <v>760</v>
      </c>
      <c r="AB58" s="124">
        <v>60480.5</v>
      </c>
      <c r="AC58" s="124">
        <v>10725.08</v>
      </c>
      <c r="AE58" s="100">
        <f t="shared" si="1"/>
        <v>95362.6</v>
      </c>
      <c r="AF58" s="108">
        <f t="shared" si="2"/>
        <v>13383.609999999999</v>
      </c>
      <c r="AG58" s="26">
        <f t="shared" si="3"/>
        <v>81978.990000000005</v>
      </c>
      <c r="AH58" s="27">
        <f t="shared" si="4"/>
        <v>254986.66999999998</v>
      </c>
      <c r="AI58" s="19">
        <f t="shared" si="5"/>
        <v>259688.58</v>
      </c>
      <c r="AJ58" s="32">
        <f t="shared" si="6"/>
        <v>-4701.9100000000035</v>
      </c>
    </row>
    <row r="59" spans="1:36" x14ac:dyDescent="0.2">
      <c r="A59" s="1" t="s">
        <v>436</v>
      </c>
      <c r="B59" s="1" t="s">
        <v>437</v>
      </c>
      <c r="C59" s="90">
        <v>2039</v>
      </c>
      <c r="D59" s="90" t="s">
        <v>1074</v>
      </c>
      <c r="E59" s="56" t="s">
        <v>1997</v>
      </c>
      <c r="F59" s="123">
        <v>589042.21</v>
      </c>
      <c r="G59" s="123">
        <v>0</v>
      </c>
      <c r="H59" s="123">
        <v>60715.45</v>
      </c>
      <c r="J59" s="56">
        <v>685835.5</v>
      </c>
      <c r="K59" s="56">
        <v>270853.65000000002</v>
      </c>
      <c r="L59" s="273">
        <v>0</v>
      </c>
      <c r="M59" s="273">
        <v>25944.9</v>
      </c>
      <c r="O59" s="273">
        <v>28.04</v>
      </c>
      <c r="R59" s="56">
        <v>1324497.9199999999</v>
      </c>
      <c r="S59" s="56">
        <v>3409443.43</v>
      </c>
      <c r="T59" s="100">
        <v>107317.43</v>
      </c>
      <c r="W59" s="100">
        <v>256123</v>
      </c>
      <c r="Y59" s="124">
        <v>351243</v>
      </c>
      <c r="AB59" s="124">
        <v>60756.97</v>
      </c>
      <c r="AC59" s="124">
        <v>46170.400000000001</v>
      </c>
      <c r="AD59" s="124">
        <v>60000</v>
      </c>
      <c r="AE59" s="100">
        <f t="shared" si="1"/>
        <v>649757.65999999992</v>
      </c>
      <c r="AF59" s="108">
        <f t="shared" si="2"/>
        <v>25972.940000000002</v>
      </c>
      <c r="AG59" s="26">
        <f t="shared" si="3"/>
        <v>623784.72</v>
      </c>
      <c r="AH59" s="27">
        <f t="shared" si="4"/>
        <v>363440.43</v>
      </c>
      <c r="AI59" s="19">
        <f t="shared" si="5"/>
        <v>518170.37</v>
      </c>
      <c r="AJ59" s="32">
        <f t="shared" si="6"/>
        <v>-154729.94</v>
      </c>
    </row>
    <row r="60" spans="1:36" x14ac:dyDescent="0.2">
      <c r="A60" s="1" t="s">
        <v>440</v>
      </c>
      <c r="B60" s="1" t="s">
        <v>441</v>
      </c>
      <c r="C60" s="90">
        <v>3187</v>
      </c>
      <c r="D60" s="90" t="s">
        <v>1075</v>
      </c>
      <c r="E60" s="294" t="s">
        <v>1075</v>
      </c>
      <c r="AE60" s="100">
        <f t="shared" si="1"/>
        <v>0</v>
      </c>
      <c r="AF60" s="108">
        <f t="shared" si="2"/>
        <v>0</v>
      </c>
      <c r="AG60" s="26">
        <f t="shared" si="3"/>
        <v>0</v>
      </c>
      <c r="AH60" s="27">
        <f t="shared" si="4"/>
        <v>0</v>
      </c>
      <c r="AI60" s="19">
        <f t="shared" si="5"/>
        <v>0</v>
      </c>
      <c r="AJ60" s="32">
        <f t="shared" si="6"/>
        <v>0</v>
      </c>
    </row>
    <row r="61" spans="1:36" x14ac:dyDescent="0.2">
      <c r="A61" s="1" t="s">
        <v>440</v>
      </c>
      <c r="B61" s="1" t="s">
        <v>441</v>
      </c>
      <c r="C61" s="90">
        <v>4931</v>
      </c>
      <c r="D61" s="90" t="s">
        <v>1076</v>
      </c>
      <c r="E61" s="294" t="s">
        <v>1076</v>
      </c>
      <c r="AE61" s="100">
        <f t="shared" si="1"/>
        <v>0</v>
      </c>
      <c r="AF61" s="108">
        <f t="shared" si="2"/>
        <v>0</v>
      </c>
      <c r="AG61" s="26">
        <f t="shared" si="3"/>
        <v>0</v>
      </c>
      <c r="AH61" s="27">
        <f t="shared" si="4"/>
        <v>0</v>
      </c>
      <c r="AI61" s="19">
        <f t="shared" si="5"/>
        <v>0</v>
      </c>
      <c r="AJ61" s="32">
        <f t="shared" si="6"/>
        <v>0</v>
      </c>
    </row>
    <row r="62" spans="1:36" x14ac:dyDescent="0.2">
      <c r="A62" s="1" t="s">
        <v>594</v>
      </c>
      <c r="B62" s="1" t="s">
        <v>441</v>
      </c>
      <c r="C62" s="90">
        <v>2673</v>
      </c>
      <c r="D62" s="90" t="s">
        <v>1077</v>
      </c>
      <c r="E62" s="56" t="s">
        <v>1979</v>
      </c>
      <c r="F62" s="123">
        <v>201325.34</v>
      </c>
      <c r="G62" s="123">
        <v>0</v>
      </c>
      <c r="H62" s="123">
        <v>7313.95</v>
      </c>
      <c r="J62" s="56">
        <v>201529.1</v>
      </c>
      <c r="K62" s="56">
        <v>383675.3</v>
      </c>
      <c r="R62" s="56">
        <v>221414.89</v>
      </c>
      <c r="S62" s="56">
        <v>2768470.84</v>
      </c>
      <c r="T62" s="100">
        <v>164641.26999999999</v>
      </c>
      <c r="W62" s="100">
        <v>244180</v>
      </c>
      <c r="Y62" s="124">
        <v>357220</v>
      </c>
      <c r="AB62" s="124">
        <v>65264.75</v>
      </c>
      <c r="AC62" s="124">
        <v>23214.68</v>
      </c>
      <c r="AE62" s="100">
        <f t="shared" si="1"/>
        <v>208639.29</v>
      </c>
      <c r="AF62" s="108">
        <f t="shared" si="2"/>
        <v>0</v>
      </c>
      <c r="AG62" s="26">
        <f t="shared" si="3"/>
        <v>208639.29</v>
      </c>
      <c r="AH62" s="27">
        <f t="shared" si="4"/>
        <v>408821.27</v>
      </c>
      <c r="AI62" s="19">
        <f t="shared" si="5"/>
        <v>445699.43</v>
      </c>
      <c r="AJ62" s="32">
        <f t="shared" si="6"/>
        <v>-36878.159999999974</v>
      </c>
    </row>
    <row r="63" spans="1:36" x14ac:dyDescent="0.2">
      <c r="A63" s="1" t="s">
        <v>440</v>
      </c>
      <c r="B63" s="1" t="s">
        <v>441</v>
      </c>
      <c r="C63" s="90">
        <v>3204</v>
      </c>
      <c r="D63" s="90" t="s">
        <v>1078</v>
      </c>
      <c r="E63" s="294" t="s">
        <v>1078</v>
      </c>
      <c r="AE63" s="100">
        <f t="shared" si="1"/>
        <v>0</v>
      </c>
      <c r="AF63" s="108">
        <f t="shared" si="2"/>
        <v>0</v>
      </c>
      <c r="AG63" s="26">
        <f t="shared" si="3"/>
        <v>0</v>
      </c>
      <c r="AH63" s="27">
        <f t="shared" si="4"/>
        <v>0</v>
      </c>
      <c r="AI63" s="19">
        <f t="shared" si="5"/>
        <v>0</v>
      </c>
      <c r="AJ63" s="32">
        <f t="shared" si="6"/>
        <v>0</v>
      </c>
    </row>
    <row r="64" spans="1:36" x14ac:dyDescent="0.2">
      <c r="A64" s="1" t="s">
        <v>440</v>
      </c>
      <c r="B64" s="1" t="s">
        <v>441</v>
      </c>
      <c r="C64" s="90">
        <v>2244</v>
      </c>
      <c r="D64" s="90" t="s">
        <v>1079</v>
      </c>
      <c r="E64" s="56" t="s">
        <v>1980</v>
      </c>
      <c r="F64" s="123">
        <v>56191.51</v>
      </c>
      <c r="G64" s="123">
        <v>0</v>
      </c>
      <c r="H64" s="123">
        <v>6134.37</v>
      </c>
      <c r="J64" s="56">
        <v>664290.77</v>
      </c>
      <c r="K64" s="56">
        <v>205003.07</v>
      </c>
      <c r="R64" s="56">
        <v>4805.66</v>
      </c>
      <c r="S64" s="56">
        <v>179132.84</v>
      </c>
      <c r="T64" s="100">
        <v>186083.28</v>
      </c>
      <c r="V64" s="100">
        <v>0.23</v>
      </c>
      <c r="W64" s="100">
        <v>102100</v>
      </c>
      <c r="Y64" s="124">
        <v>179420</v>
      </c>
      <c r="AB64" s="124">
        <v>105770.16</v>
      </c>
      <c r="AC64" s="124">
        <v>25317.82</v>
      </c>
      <c r="AE64" s="100">
        <f t="shared" si="1"/>
        <v>62325.880000000005</v>
      </c>
      <c r="AF64" s="108">
        <f t="shared" si="2"/>
        <v>0</v>
      </c>
      <c r="AG64" s="26">
        <f t="shared" si="3"/>
        <v>62325.880000000005</v>
      </c>
      <c r="AH64" s="27">
        <f t="shared" si="4"/>
        <v>288183.51</v>
      </c>
      <c r="AI64" s="19">
        <f t="shared" si="5"/>
        <v>310507.98000000004</v>
      </c>
      <c r="AJ64" s="32">
        <f t="shared" si="6"/>
        <v>-22324.47000000003</v>
      </c>
    </row>
    <row r="65" spans="1:36" x14ac:dyDescent="0.2">
      <c r="A65" s="1" t="s">
        <v>444</v>
      </c>
      <c r="B65" s="1" t="s">
        <v>445</v>
      </c>
      <c r="C65" s="90">
        <v>5619</v>
      </c>
      <c r="D65" s="90" t="s">
        <v>1080</v>
      </c>
      <c r="E65" s="56" t="s">
        <v>1981</v>
      </c>
      <c r="F65" s="123">
        <v>537503.89</v>
      </c>
      <c r="G65" s="123">
        <v>1887.33</v>
      </c>
      <c r="H65" s="123">
        <v>78670.78</v>
      </c>
      <c r="J65" s="56">
        <v>1907735.05</v>
      </c>
      <c r="K65" s="56">
        <v>290877.09999999998</v>
      </c>
      <c r="L65" s="273">
        <v>0</v>
      </c>
      <c r="M65" s="273">
        <v>0</v>
      </c>
      <c r="O65" s="273">
        <v>100000</v>
      </c>
      <c r="R65" s="56">
        <v>-197721.66</v>
      </c>
      <c r="S65" s="56">
        <v>2752937.45</v>
      </c>
      <c r="T65" s="100">
        <v>374649.01</v>
      </c>
      <c r="V65" s="100">
        <v>707.91</v>
      </c>
      <c r="W65" s="100">
        <v>358630</v>
      </c>
      <c r="X65" s="100">
        <v>8000</v>
      </c>
      <c r="Y65" s="124">
        <v>403310</v>
      </c>
      <c r="AB65" s="124">
        <v>110548.32</v>
      </c>
      <c r="AC65" s="124">
        <v>64834.239999999998</v>
      </c>
      <c r="AE65" s="100">
        <f t="shared" si="1"/>
        <v>618062</v>
      </c>
      <c r="AF65" s="108">
        <f t="shared" si="2"/>
        <v>100000</v>
      </c>
      <c r="AG65" s="26">
        <f t="shared" si="3"/>
        <v>518062</v>
      </c>
      <c r="AH65" s="27">
        <f t="shared" si="4"/>
        <v>741986.91999999993</v>
      </c>
      <c r="AI65" s="19">
        <f t="shared" si="5"/>
        <v>578692.56000000006</v>
      </c>
      <c r="AJ65" s="32">
        <f t="shared" si="6"/>
        <v>163294.35999999987</v>
      </c>
    </row>
    <row r="66" spans="1:36" x14ac:dyDescent="0.2">
      <c r="A66" s="1" t="s">
        <v>444</v>
      </c>
      <c r="B66" s="1" t="s">
        <v>445</v>
      </c>
      <c r="C66" s="90">
        <v>5086</v>
      </c>
      <c r="D66" s="90" t="s">
        <v>1081</v>
      </c>
      <c r="E66" s="56" t="s">
        <v>1982</v>
      </c>
      <c r="F66" s="123">
        <v>332793.89</v>
      </c>
      <c r="G66" s="123">
        <v>90.72</v>
      </c>
      <c r="H66" s="123">
        <v>46845.04</v>
      </c>
      <c r="J66" s="56">
        <v>919614.68</v>
      </c>
      <c r="K66" s="56">
        <v>2021759.92</v>
      </c>
      <c r="M66" s="273">
        <v>0</v>
      </c>
      <c r="R66" s="56">
        <v>-203216.37</v>
      </c>
      <c r="S66" s="56">
        <v>3437556.74</v>
      </c>
      <c r="T66" s="100">
        <v>307119.27</v>
      </c>
      <c r="W66" s="100">
        <v>314946</v>
      </c>
      <c r="X66" s="100">
        <v>19700</v>
      </c>
      <c r="Y66" s="124">
        <v>352226</v>
      </c>
      <c r="AB66" s="124">
        <v>68737.97</v>
      </c>
      <c r="AC66" s="124">
        <v>133137.42000000001</v>
      </c>
      <c r="AE66" s="100">
        <f t="shared" si="1"/>
        <v>379729.64999999997</v>
      </c>
      <c r="AF66" s="108">
        <f t="shared" si="2"/>
        <v>0</v>
      </c>
      <c r="AG66" s="26">
        <f t="shared" si="3"/>
        <v>379729.64999999997</v>
      </c>
      <c r="AH66" s="27">
        <f t="shared" si="4"/>
        <v>641765.27</v>
      </c>
      <c r="AI66" s="19">
        <f t="shared" si="5"/>
        <v>554101.39</v>
      </c>
      <c r="AJ66" s="32">
        <f t="shared" si="6"/>
        <v>87663.88</v>
      </c>
    </row>
    <row r="67" spans="1:36" x14ac:dyDescent="0.2">
      <c r="A67" s="1" t="s">
        <v>444</v>
      </c>
      <c r="B67" s="1" t="s">
        <v>445</v>
      </c>
      <c r="C67" s="90">
        <v>7208</v>
      </c>
      <c r="D67" s="90" t="s">
        <v>1082</v>
      </c>
      <c r="E67" s="56" t="s">
        <v>1983</v>
      </c>
      <c r="F67" s="123">
        <v>484479.39</v>
      </c>
      <c r="G67" s="123">
        <v>2267.38</v>
      </c>
      <c r="H67" s="123">
        <v>44970.13</v>
      </c>
      <c r="J67" s="56">
        <v>1460037.01</v>
      </c>
      <c r="K67" s="56">
        <v>318733.89</v>
      </c>
      <c r="L67" s="273">
        <v>0</v>
      </c>
      <c r="M67" s="273">
        <v>0</v>
      </c>
      <c r="R67" s="56">
        <v>1604048.97</v>
      </c>
      <c r="S67" s="56">
        <v>785641.8</v>
      </c>
      <c r="T67" s="100">
        <v>247617.67</v>
      </c>
      <c r="W67" s="100">
        <v>216529</v>
      </c>
      <c r="X67" s="100">
        <v>8000</v>
      </c>
      <c r="Y67" s="124">
        <v>283913</v>
      </c>
      <c r="AB67" s="124">
        <v>51131.199999999997</v>
      </c>
      <c r="AC67" s="124">
        <v>50395.44</v>
      </c>
      <c r="AE67" s="100">
        <f t="shared" si="1"/>
        <v>531716.9</v>
      </c>
      <c r="AF67" s="108">
        <f t="shared" si="2"/>
        <v>0</v>
      </c>
      <c r="AG67" s="26">
        <f t="shared" si="3"/>
        <v>531716.9</v>
      </c>
      <c r="AH67" s="27">
        <f t="shared" si="4"/>
        <v>472146.67000000004</v>
      </c>
      <c r="AI67" s="19">
        <f t="shared" si="5"/>
        <v>385439.64</v>
      </c>
      <c r="AJ67" s="32">
        <f t="shared" si="6"/>
        <v>86707.030000000028</v>
      </c>
    </row>
    <row r="68" spans="1:36" x14ac:dyDescent="0.2">
      <c r="A68" s="1" t="s">
        <v>448</v>
      </c>
      <c r="B68" s="1" t="s">
        <v>449</v>
      </c>
      <c r="C68" s="90">
        <v>2983</v>
      </c>
      <c r="D68" s="90" t="s">
        <v>1083</v>
      </c>
      <c r="E68" s="56" t="s">
        <v>1984</v>
      </c>
      <c r="F68" s="123">
        <v>690245.2</v>
      </c>
      <c r="G68" s="123">
        <v>0</v>
      </c>
      <c r="H68" s="123">
        <v>40024.589999999997</v>
      </c>
      <c r="J68" s="56">
        <v>530676.75</v>
      </c>
      <c r="K68" s="56">
        <v>245598.52</v>
      </c>
      <c r="L68" s="273">
        <v>486</v>
      </c>
      <c r="M68" s="273">
        <v>5812.73</v>
      </c>
      <c r="O68" s="273">
        <v>482.5</v>
      </c>
      <c r="S68" s="56">
        <v>2929218.73</v>
      </c>
      <c r="T68" s="100">
        <v>720707.15</v>
      </c>
      <c r="V68" s="100">
        <v>1043.3499999999999</v>
      </c>
      <c r="W68" s="100">
        <v>186438</v>
      </c>
      <c r="Y68" s="124">
        <v>378174</v>
      </c>
      <c r="AB68" s="124">
        <v>126020.84</v>
      </c>
      <c r="AC68" s="124">
        <v>49597.58</v>
      </c>
      <c r="AD68" s="124">
        <v>1722</v>
      </c>
      <c r="AE68" s="100">
        <f t="shared" si="1"/>
        <v>730269.78999999992</v>
      </c>
      <c r="AF68" s="108">
        <f t="shared" si="2"/>
        <v>6781.23</v>
      </c>
      <c r="AG68" s="26">
        <f t="shared" si="3"/>
        <v>723488.55999999994</v>
      </c>
      <c r="AH68" s="27">
        <f t="shared" si="4"/>
        <v>908188.5</v>
      </c>
      <c r="AI68" s="19">
        <f t="shared" si="5"/>
        <v>555514.41999999993</v>
      </c>
      <c r="AJ68" s="32">
        <f t="shared" si="6"/>
        <v>352674.08000000007</v>
      </c>
    </row>
    <row r="69" spans="1:36" x14ac:dyDescent="0.2">
      <c r="A69" s="1" t="s">
        <v>448</v>
      </c>
      <c r="B69" s="1" t="s">
        <v>449</v>
      </c>
      <c r="C69" s="90">
        <v>3185</v>
      </c>
      <c r="D69" s="90" t="s">
        <v>1084</v>
      </c>
      <c r="E69" s="56" t="s">
        <v>1985</v>
      </c>
      <c r="F69" s="123">
        <v>154314.84</v>
      </c>
      <c r="G69" s="123">
        <v>0</v>
      </c>
      <c r="H69" s="123">
        <v>38331.199999999997</v>
      </c>
      <c r="J69" s="56">
        <v>1526981.32</v>
      </c>
      <c r="K69" s="56">
        <v>56335.519999999997</v>
      </c>
      <c r="L69" s="273">
        <v>486</v>
      </c>
      <c r="O69" s="273">
        <v>216</v>
      </c>
      <c r="R69" s="56">
        <v>-60</v>
      </c>
      <c r="S69" s="56">
        <v>574529.34</v>
      </c>
      <c r="T69" s="100">
        <v>168674.68</v>
      </c>
      <c r="V69" s="100">
        <v>0.19</v>
      </c>
      <c r="W69" s="100">
        <v>140815</v>
      </c>
      <c r="Y69" s="124">
        <v>226575</v>
      </c>
      <c r="AA69" s="124">
        <v>7272</v>
      </c>
      <c r="AB69" s="124">
        <v>97632.13</v>
      </c>
      <c r="AC69" s="124">
        <v>33065.9</v>
      </c>
      <c r="AD69" s="124">
        <v>4902.25</v>
      </c>
      <c r="AE69" s="100">
        <f t="shared" ref="AE69:AE86" si="7">SUM(F69:I69)</f>
        <v>192646.03999999998</v>
      </c>
      <c r="AF69" s="108">
        <f t="shared" ref="AF69:AF86" si="8">SUM(L69:O69)</f>
        <v>702</v>
      </c>
      <c r="AG69" s="26">
        <f t="shared" ref="AG69:AG86" si="9">AE69-AF69</f>
        <v>191944.03999999998</v>
      </c>
      <c r="AH69" s="27">
        <f t="shared" ref="AH69:AH86" si="10">SUM(T69:X69)</f>
        <v>309489.87</v>
      </c>
      <c r="AI69" s="19">
        <f t="shared" ref="AI69:AI86" si="11">SUM(Y69:AD69)</f>
        <v>369447.28</v>
      </c>
      <c r="AJ69" s="32">
        <f t="shared" ref="AJ69:AJ86" si="12">AH69-AI69</f>
        <v>-59957.410000000033</v>
      </c>
    </row>
    <row r="70" spans="1:36" x14ac:dyDescent="0.2">
      <c r="A70" s="1" t="s">
        <v>448</v>
      </c>
      <c r="B70" s="1" t="s">
        <v>449</v>
      </c>
      <c r="C70" s="90">
        <v>5687</v>
      </c>
      <c r="D70" s="90" t="s">
        <v>1085</v>
      </c>
      <c r="E70" s="56" t="s">
        <v>1986</v>
      </c>
      <c r="F70" s="123">
        <v>862318.29</v>
      </c>
      <c r="G70" s="123">
        <v>17500</v>
      </c>
      <c r="H70" s="123">
        <v>47209.07</v>
      </c>
      <c r="J70" s="56">
        <v>207366.04</v>
      </c>
      <c r="K70" s="56">
        <v>381369.32</v>
      </c>
      <c r="S70" s="56">
        <v>2183187.2799999998</v>
      </c>
      <c r="T70" s="100">
        <v>900578.6</v>
      </c>
      <c r="V70" s="100">
        <v>1254.98</v>
      </c>
      <c r="W70" s="100">
        <v>385504</v>
      </c>
      <c r="Y70" s="124">
        <v>486494</v>
      </c>
      <c r="AB70" s="124">
        <v>220799.17</v>
      </c>
      <c r="AC70" s="124">
        <v>23120.880000000001</v>
      </c>
      <c r="AD70" s="124">
        <v>27144.55</v>
      </c>
      <c r="AE70" s="100">
        <f t="shared" si="7"/>
        <v>927027.36</v>
      </c>
      <c r="AF70" s="108">
        <f t="shared" si="8"/>
        <v>0</v>
      </c>
      <c r="AG70" s="26">
        <f t="shared" si="9"/>
        <v>927027.36</v>
      </c>
      <c r="AH70" s="27">
        <f t="shared" si="10"/>
        <v>1287337.58</v>
      </c>
      <c r="AI70" s="19">
        <f t="shared" si="11"/>
        <v>757558.60000000009</v>
      </c>
      <c r="AJ70" s="32">
        <f t="shared" si="12"/>
        <v>529778.98</v>
      </c>
    </row>
    <row r="71" spans="1:36" x14ac:dyDescent="0.2">
      <c r="A71" s="1" t="s">
        <v>448</v>
      </c>
      <c r="B71" s="1" t="s">
        <v>449</v>
      </c>
      <c r="C71" s="90">
        <v>5400</v>
      </c>
      <c r="D71" s="90" t="s">
        <v>1086</v>
      </c>
      <c r="E71" s="56" t="s">
        <v>1987</v>
      </c>
      <c r="F71" s="123">
        <v>2010368.03</v>
      </c>
      <c r="G71" s="123">
        <v>0</v>
      </c>
      <c r="H71" s="123">
        <v>39928.31</v>
      </c>
      <c r="J71" s="56">
        <v>1675940.13</v>
      </c>
      <c r="K71" s="56">
        <v>288028.07</v>
      </c>
      <c r="M71" s="273">
        <v>15680</v>
      </c>
      <c r="R71" s="56">
        <v>5131.7700000000004</v>
      </c>
      <c r="S71" s="56">
        <v>1562778.07</v>
      </c>
      <c r="T71" s="100">
        <v>792659.34</v>
      </c>
      <c r="W71" s="100">
        <v>161553</v>
      </c>
      <c r="Y71" s="124">
        <v>320953</v>
      </c>
      <c r="AB71" s="124">
        <v>116874.17</v>
      </c>
      <c r="AC71" s="124">
        <v>51257.16</v>
      </c>
      <c r="AE71" s="100">
        <f t="shared" si="7"/>
        <v>2050296.34</v>
      </c>
      <c r="AF71" s="108">
        <f t="shared" si="8"/>
        <v>15680</v>
      </c>
      <c r="AG71" s="26">
        <f t="shared" si="9"/>
        <v>2034616.34</v>
      </c>
      <c r="AH71" s="27">
        <f t="shared" si="10"/>
        <v>954212.34</v>
      </c>
      <c r="AI71" s="19">
        <f t="shared" si="11"/>
        <v>489084.32999999996</v>
      </c>
      <c r="AJ71" s="32">
        <f t="shared" si="12"/>
        <v>465128.01</v>
      </c>
    </row>
    <row r="72" spans="1:36" x14ac:dyDescent="0.2">
      <c r="A72" s="1" t="s">
        <v>448</v>
      </c>
      <c r="B72" s="1" t="s">
        <v>449</v>
      </c>
      <c r="C72" s="90">
        <v>9957</v>
      </c>
      <c r="D72" s="90" t="s">
        <v>1087</v>
      </c>
      <c r="E72" s="56" t="s">
        <v>1988</v>
      </c>
      <c r="F72" s="123">
        <v>1749627.2</v>
      </c>
      <c r="G72" s="123">
        <v>0</v>
      </c>
      <c r="H72" s="123">
        <v>61200</v>
      </c>
      <c r="J72" s="56">
        <v>1217679.21</v>
      </c>
      <c r="K72" s="56">
        <v>419848.34</v>
      </c>
      <c r="L72" s="273">
        <v>5100</v>
      </c>
      <c r="M72" s="273">
        <v>26333.18</v>
      </c>
      <c r="N72" s="273">
        <v>13000</v>
      </c>
      <c r="S72" s="56">
        <v>1881658.83</v>
      </c>
      <c r="T72" s="100">
        <v>1000344.91</v>
      </c>
      <c r="W72" s="100">
        <v>416283</v>
      </c>
      <c r="Y72" s="124">
        <v>633343</v>
      </c>
      <c r="AA72" s="124">
        <v>3000</v>
      </c>
      <c r="AB72" s="124">
        <v>165381.01</v>
      </c>
      <c r="AC72" s="124">
        <v>49373.919999999998</v>
      </c>
      <c r="AD72" s="124">
        <v>7928</v>
      </c>
      <c r="AE72" s="100">
        <f t="shared" si="7"/>
        <v>1810827.2</v>
      </c>
      <c r="AF72" s="108">
        <f t="shared" si="8"/>
        <v>44433.18</v>
      </c>
      <c r="AG72" s="26">
        <f t="shared" si="9"/>
        <v>1766394.02</v>
      </c>
      <c r="AH72" s="27">
        <f t="shared" si="10"/>
        <v>1416627.9100000001</v>
      </c>
      <c r="AI72" s="19">
        <f t="shared" si="11"/>
        <v>859025.93</v>
      </c>
      <c r="AJ72" s="32">
        <f t="shared" si="12"/>
        <v>557601.9800000001</v>
      </c>
    </row>
    <row r="73" spans="1:36" x14ac:dyDescent="0.2">
      <c r="A73" s="1" t="s">
        <v>448</v>
      </c>
      <c r="B73" s="1" t="s">
        <v>449</v>
      </c>
      <c r="C73" s="90">
        <v>2898</v>
      </c>
      <c r="D73" s="90" t="s">
        <v>1088</v>
      </c>
      <c r="E73" s="56" t="s">
        <v>1989</v>
      </c>
      <c r="F73" s="123">
        <v>734216.87</v>
      </c>
      <c r="G73" s="123">
        <v>0</v>
      </c>
      <c r="H73" s="123">
        <v>31286.87</v>
      </c>
      <c r="J73" s="56">
        <v>363920.86</v>
      </c>
      <c r="K73" s="56">
        <v>149829.72</v>
      </c>
      <c r="M73" s="273">
        <v>63097.75</v>
      </c>
      <c r="S73" s="56">
        <v>1497958.46</v>
      </c>
      <c r="T73" s="100">
        <v>264498.06</v>
      </c>
      <c r="W73" s="100">
        <v>177769</v>
      </c>
      <c r="Y73" s="124">
        <v>238691</v>
      </c>
      <c r="AB73" s="124">
        <v>217548.02</v>
      </c>
      <c r="AC73" s="124">
        <v>23341.56</v>
      </c>
      <c r="AE73" s="100">
        <f t="shared" si="7"/>
        <v>765503.74</v>
      </c>
      <c r="AF73" s="108">
        <f t="shared" si="8"/>
        <v>63097.75</v>
      </c>
      <c r="AG73" s="26">
        <f t="shared" si="9"/>
        <v>702405.99</v>
      </c>
      <c r="AH73" s="27">
        <f t="shared" si="10"/>
        <v>442267.06</v>
      </c>
      <c r="AI73" s="19">
        <f t="shared" si="11"/>
        <v>479580.58</v>
      </c>
      <c r="AJ73" s="32">
        <f t="shared" si="12"/>
        <v>-37313.520000000019</v>
      </c>
    </row>
    <row r="74" spans="1:36" x14ac:dyDescent="0.2">
      <c r="A74" s="1" t="s">
        <v>448</v>
      </c>
      <c r="B74" s="1" t="s">
        <v>449</v>
      </c>
      <c r="C74" s="90">
        <v>3080</v>
      </c>
      <c r="D74" s="90" t="s">
        <v>1089</v>
      </c>
      <c r="E74" s="56" t="s">
        <v>1990</v>
      </c>
      <c r="F74" s="123">
        <v>280291.77</v>
      </c>
      <c r="G74" s="123">
        <v>0</v>
      </c>
      <c r="H74" s="123">
        <v>14424.79</v>
      </c>
      <c r="J74" s="56">
        <v>1079672.05</v>
      </c>
      <c r="K74" s="56">
        <v>161890.99</v>
      </c>
      <c r="L74" s="273">
        <v>162</v>
      </c>
      <c r="O74" s="273">
        <v>23036.32</v>
      </c>
      <c r="S74" s="56">
        <v>2412599.04</v>
      </c>
      <c r="T74" s="100">
        <v>539082.32999999996</v>
      </c>
      <c r="W74" s="100">
        <v>120001</v>
      </c>
      <c r="Y74" s="124">
        <v>224861</v>
      </c>
      <c r="AA74" s="124">
        <v>13400</v>
      </c>
      <c r="AB74" s="124">
        <v>133246.68</v>
      </c>
      <c r="AC74" s="124">
        <v>19713.88</v>
      </c>
      <c r="AD74" s="124">
        <v>2989</v>
      </c>
      <c r="AE74" s="100">
        <f t="shared" si="7"/>
        <v>294716.56</v>
      </c>
      <c r="AF74" s="108">
        <f t="shared" si="8"/>
        <v>23198.32</v>
      </c>
      <c r="AG74" s="26">
        <f t="shared" si="9"/>
        <v>271518.24</v>
      </c>
      <c r="AH74" s="27">
        <f t="shared" si="10"/>
        <v>659083.32999999996</v>
      </c>
      <c r="AI74" s="19">
        <f t="shared" si="11"/>
        <v>394210.56</v>
      </c>
      <c r="AJ74" s="32">
        <f t="shared" si="12"/>
        <v>264872.76999999996</v>
      </c>
    </row>
    <row r="75" spans="1:36" x14ac:dyDescent="0.2">
      <c r="A75" s="1" t="s">
        <v>452</v>
      </c>
      <c r="B75" s="1" t="s">
        <v>453</v>
      </c>
      <c r="C75" s="90">
        <v>5394</v>
      </c>
      <c r="D75" s="90" t="s">
        <v>1090</v>
      </c>
      <c r="E75" s="56" t="s">
        <v>1991</v>
      </c>
      <c r="F75" s="123">
        <v>319427.12</v>
      </c>
      <c r="G75" s="123">
        <v>60970.05</v>
      </c>
      <c r="H75" s="123">
        <v>43000</v>
      </c>
      <c r="J75" s="56">
        <v>1029587.38</v>
      </c>
      <c r="K75" s="56">
        <v>2254255.4500000002</v>
      </c>
      <c r="M75" s="273">
        <v>53515.6</v>
      </c>
      <c r="O75" s="273">
        <v>0</v>
      </c>
      <c r="R75" s="56">
        <v>579.61</v>
      </c>
      <c r="S75" s="56">
        <v>2174520.91</v>
      </c>
      <c r="T75" s="100">
        <v>574972.04</v>
      </c>
      <c r="W75" s="100">
        <v>228692</v>
      </c>
      <c r="Y75" s="124">
        <v>376322</v>
      </c>
      <c r="AA75" s="124">
        <v>2466</v>
      </c>
      <c r="AB75" s="124">
        <v>213061.43</v>
      </c>
      <c r="AC75" s="124">
        <v>104437.52</v>
      </c>
      <c r="AD75" s="124">
        <v>400</v>
      </c>
      <c r="AE75" s="100">
        <f t="shared" si="7"/>
        <v>423397.17</v>
      </c>
      <c r="AF75" s="108">
        <f t="shared" si="8"/>
        <v>53515.6</v>
      </c>
      <c r="AG75" s="26">
        <f t="shared" si="9"/>
        <v>369881.57</v>
      </c>
      <c r="AH75" s="27">
        <f t="shared" si="10"/>
        <v>803664.04</v>
      </c>
      <c r="AI75" s="19">
        <f t="shared" si="11"/>
        <v>696686.95</v>
      </c>
      <c r="AJ75" s="32">
        <f t="shared" si="12"/>
        <v>106977.09000000008</v>
      </c>
    </row>
    <row r="76" spans="1:36" x14ac:dyDescent="0.2">
      <c r="A76" s="1" t="s">
        <v>452</v>
      </c>
      <c r="B76" s="1" t="s">
        <v>453</v>
      </c>
      <c r="C76" s="90">
        <v>6493</v>
      </c>
      <c r="D76" s="90" t="s">
        <v>1091</v>
      </c>
      <c r="E76" s="56" t="s">
        <v>1992</v>
      </c>
      <c r="F76" s="123">
        <v>418670.15</v>
      </c>
      <c r="G76" s="123">
        <v>827205</v>
      </c>
      <c r="H76" s="123">
        <v>39222.1</v>
      </c>
      <c r="J76" s="56">
        <v>1414734.67</v>
      </c>
      <c r="K76" s="56">
        <v>292180.28000000003</v>
      </c>
      <c r="M76" s="273">
        <v>19614.669999999998</v>
      </c>
      <c r="O76" s="273">
        <v>127.1</v>
      </c>
      <c r="S76" s="56">
        <v>2426315.1</v>
      </c>
      <c r="T76" s="100">
        <v>421966.77</v>
      </c>
      <c r="W76" s="100">
        <v>413381</v>
      </c>
      <c r="Y76" s="124">
        <v>487501</v>
      </c>
      <c r="Z76" s="124">
        <v>6000</v>
      </c>
      <c r="AA76" s="124">
        <v>6066</v>
      </c>
      <c r="AB76" s="124">
        <v>164773.43</v>
      </c>
      <c r="AC76" s="124">
        <v>40817.5</v>
      </c>
      <c r="AE76" s="100">
        <f t="shared" si="7"/>
        <v>1285097.25</v>
      </c>
      <c r="AF76" s="108">
        <f t="shared" si="8"/>
        <v>19741.769999999997</v>
      </c>
      <c r="AG76" s="26">
        <f t="shared" si="9"/>
        <v>1265355.48</v>
      </c>
      <c r="AH76" s="27">
        <f t="shared" si="10"/>
        <v>835347.77</v>
      </c>
      <c r="AI76" s="19">
        <f t="shared" si="11"/>
        <v>705157.92999999993</v>
      </c>
      <c r="AJ76" s="32">
        <f t="shared" si="12"/>
        <v>130189.84000000008</v>
      </c>
    </row>
    <row r="77" spans="1:36" x14ac:dyDescent="0.2">
      <c r="A77" s="1" t="s">
        <v>452</v>
      </c>
      <c r="B77" s="1" t="s">
        <v>453</v>
      </c>
      <c r="C77" s="90">
        <v>2652</v>
      </c>
      <c r="D77" s="90" t="s">
        <v>1092</v>
      </c>
      <c r="E77" s="56" t="s">
        <v>1993</v>
      </c>
      <c r="F77" s="123">
        <v>234690.35</v>
      </c>
      <c r="G77" s="123">
        <v>12794.38</v>
      </c>
      <c r="H77" s="123">
        <v>1870.29</v>
      </c>
      <c r="J77" s="56">
        <v>290549.23</v>
      </c>
      <c r="K77" s="56">
        <v>141319.10999999999</v>
      </c>
      <c r="M77" s="273">
        <v>8645</v>
      </c>
      <c r="O77" s="273">
        <v>709.03</v>
      </c>
      <c r="S77" s="56">
        <v>1120243.3</v>
      </c>
      <c r="T77" s="100">
        <v>651231.76</v>
      </c>
      <c r="U77" s="100">
        <v>17400</v>
      </c>
      <c r="W77" s="100">
        <v>87514</v>
      </c>
      <c r="Y77" s="124">
        <v>205024</v>
      </c>
      <c r="AA77" s="124">
        <v>2498</v>
      </c>
      <c r="AB77" s="124">
        <v>313013.99</v>
      </c>
      <c r="AC77" s="124">
        <v>31023.9</v>
      </c>
      <c r="AE77" s="100">
        <f t="shared" si="7"/>
        <v>249355.02000000002</v>
      </c>
      <c r="AF77" s="108">
        <f t="shared" si="8"/>
        <v>9354.0300000000007</v>
      </c>
      <c r="AG77" s="26">
        <f t="shared" si="9"/>
        <v>240000.99000000002</v>
      </c>
      <c r="AH77" s="27">
        <f t="shared" si="10"/>
        <v>756145.76</v>
      </c>
      <c r="AI77" s="19">
        <f t="shared" si="11"/>
        <v>551559.89</v>
      </c>
      <c r="AJ77" s="32">
        <f t="shared" si="12"/>
        <v>204585.87</v>
      </c>
    </row>
    <row r="78" spans="1:36" x14ac:dyDescent="0.2">
      <c r="A78" s="1" t="s">
        <v>452</v>
      </c>
      <c r="B78" s="1" t="s">
        <v>453</v>
      </c>
      <c r="C78" s="90">
        <v>5048</v>
      </c>
      <c r="D78" s="90" t="s">
        <v>1093</v>
      </c>
      <c r="E78" s="56" t="s">
        <v>1994</v>
      </c>
      <c r="F78" s="123">
        <v>400254.74</v>
      </c>
      <c r="G78" s="123">
        <v>75007.929999999993</v>
      </c>
      <c r="H78" s="123">
        <v>65798</v>
      </c>
      <c r="J78" s="56">
        <v>1272007.25</v>
      </c>
      <c r="K78" s="56">
        <v>353686.71</v>
      </c>
      <c r="M78" s="273">
        <v>37436.22</v>
      </c>
      <c r="O78" s="273">
        <v>65.430000000000007</v>
      </c>
      <c r="S78" s="56">
        <v>2732486.08</v>
      </c>
      <c r="T78" s="100">
        <v>427584.37</v>
      </c>
      <c r="W78" s="100">
        <v>285369</v>
      </c>
      <c r="X78" s="100">
        <v>484</v>
      </c>
      <c r="Y78" s="124">
        <v>400889</v>
      </c>
      <c r="AA78" s="124">
        <v>8872</v>
      </c>
      <c r="AB78" s="124">
        <v>152048.64000000001</v>
      </c>
      <c r="AC78" s="124">
        <v>56804.9</v>
      </c>
      <c r="AE78" s="100">
        <f t="shared" si="7"/>
        <v>541060.66999999993</v>
      </c>
      <c r="AF78" s="108">
        <f t="shared" si="8"/>
        <v>37501.65</v>
      </c>
      <c r="AG78" s="26">
        <f t="shared" si="9"/>
        <v>503559.0199999999</v>
      </c>
      <c r="AH78" s="27">
        <f t="shared" si="10"/>
        <v>713437.37</v>
      </c>
      <c r="AI78" s="19">
        <f t="shared" si="11"/>
        <v>618614.54</v>
      </c>
      <c r="AJ78" s="32">
        <f t="shared" si="12"/>
        <v>94822.829999999958</v>
      </c>
    </row>
    <row r="79" spans="1:36" x14ac:dyDescent="0.2">
      <c r="A79" s="1" t="s">
        <v>452</v>
      </c>
      <c r="B79" s="1" t="s">
        <v>453</v>
      </c>
      <c r="C79" s="90">
        <v>4607</v>
      </c>
      <c r="D79" s="90" t="s">
        <v>1094</v>
      </c>
      <c r="E79" s="56" t="s">
        <v>1995</v>
      </c>
      <c r="F79" s="123">
        <v>752267.57</v>
      </c>
      <c r="G79" s="123">
        <v>43733</v>
      </c>
      <c r="H79" s="123">
        <v>11314.78</v>
      </c>
      <c r="J79" s="56">
        <v>2063820.79</v>
      </c>
      <c r="K79" s="56">
        <v>233094.26</v>
      </c>
      <c r="M79" s="273">
        <v>18408.86</v>
      </c>
      <c r="S79" s="56">
        <v>3283107.89</v>
      </c>
      <c r="T79" s="100">
        <v>630991.48</v>
      </c>
      <c r="W79" s="100">
        <v>140280</v>
      </c>
      <c r="Y79" s="124">
        <v>244100</v>
      </c>
      <c r="Z79" s="124">
        <v>500</v>
      </c>
      <c r="AA79" s="124">
        <v>16144</v>
      </c>
      <c r="AB79" s="124">
        <v>251430.27</v>
      </c>
      <c r="AC79" s="124">
        <v>70500.38</v>
      </c>
      <c r="AD79" s="124">
        <v>1363197</v>
      </c>
      <c r="AE79" s="100">
        <f t="shared" si="7"/>
        <v>807315.35</v>
      </c>
      <c r="AF79" s="108">
        <f t="shared" si="8"/>
        <v>18408.86</v>
      </c>
      <c r="AG79" s="26">
        <f t="shared" si="9"/>
        <v>788906.49</v>
      </c>
      <c r="AH79" s="27">
        <f t="shared" si="10"/>
        <v>771271.48</v>
      </c>
      <c r="AI79" s="19">
        <f t="shared" si="11"/>
        <v>1945871.65</v>
      </c>
      <c r="AJ79" s="32">
        <f t="shared" si="12"/>
        <v>-1174600.17</v>
      </c>
    </row>
    <row r="80" spans="1:36" x14ac:dyDescent="0.2">
      <c r="A80" s="1" t="s">
        <v>452</v>
      </c>
      <c r="B80" s="1" t="s">
        <v>453</v>
      </c>
      <c r="C80" s="90">
        <v>3828</v>
      </c>
      <c r="D80" s="90" t="s">
        <v>1095</v>
      </c>
      <c r="E80" s="56" t="s">
        <v>1999</v>
      </c>
      <c r="F80" s="123">
        <v>377014.46</v>
      </c>
      <c r="G80" s="123">
        <v>0</v>
      </c>
      <c r="H80" s="123">
        <v>18160</v>
      </c>
      <c r="J80" s="56">
        <v>662707.02</v>
      </c>
      <c r="K80" s="56">
        <v>300107.17</v>
      </c>
      <c r="M80" s="273">
        <v>12675</v>
      </c>
      <c r="O80" s="273">
        <v>56.06</v>
      </c>
      <c r="R80" s="56">
        <v>-297667.68</v>
      </c>
      <c r="S80" s="56">
        <v>1600443.98</v>
      </c>
      <c r="T80" s="100">
        <v>353094.08</v>
      </c>
      <c r="W80" s="100">
        <v>166614</v>
      </c>
      <c r="Y80" s="124">
        <v>284940</v>
      </c>
      <c r="AA80" s="124">
        <v>20736</v>
      </c>
      <c r="AB80" s="124">
        <v>115792.87</v>
      </c>
      <c r="AC80" s="124">
        <v>45444.92</v>
      </c>
      <c r="AE80" s="100">
        <f t="shared" si="7"/>
        <v>395174.46</v>
      </c>
      <c r="AF80" s="108">
        <f t="shared" si="8"/>
        <v>12731.06</v>
      </c>
      <c r="AG80" s="26">
        <f t="shared" si="9"/>
        <v>382443.4</v>
      </c>
      <c r="AH80" s="27">
        <f t="shared" si="10"/>
        <v>519708.08</v>
      </c>
      <c r="AI80" s="19">
        <f t="shared" si="11"/>
        <v>466913.79</v>
      </c>
      <c r="AJ80" s="32">
        <f t="shared" si="12"/>
        <v>52794.290000000037</v>
      </c>
    </row>
    <row r="81" spans="1:36" x14ac:dyDescent="0.2">
      <c r="A81" s="1" t="s">
        <v>456</v>
      </c>
      <c r="B81" s="1" t="s">
        <v>457</v>
      </c>
      <c r="C81" s="90">
        <v>1142</v>
      </c>
      <c r="D81" s="90" t="s">
        <v>1096</v>
      </c>
      <c r="E81" s="56" t="s">
        <v>1970</v>
      </c>
      <c r="F81" s="123">
        <v>57049.59</v>
      </c>
      <c r="H81" s="123">
        <v>1124.67</v>
      </c>
      <c r="J81" s="56">
        <v>860301.3</v>
      </c>
      <c r="K81" s="56">
        <v>413506.97</v>
      </c>
      <c r="L81" s="273">
        <v>51330</v>
      </c>
      <c r="M81" s="273">
        <v>5400</v>
      </c>
      <c r="Q81" s="56">
        <v>-1361879.87</v>
      </c>
      <c r="R81" s="56">
        <v>27074.32</v>
      </c>
      <c r="S81" s="56">
        <v>2663000</v>
      </c>
      <c r="T81" s="100">
        <v>144835.44</v>
      </c>
      <c r="W81" s="100">
        <v>168860</v>
      </c>
      <c r="Y81" s="124">
        <v>243335</v>
      </c>
      <c r="AB81" s="124">
        <v>54834.879999999997</v>
      </c>
      <c r="AC81" s="124">
        <v>2737.48</v>
      </c>
      <c r="AD81" s="124">
        <v>59330</v>
      </c>
      <c r="AE81" s="100">
        <f t="shared" si="7"/>
        <v>58174.259999999995</v>
      </c>
      <c r="AF81" s="108">
        <f t="shared" si="8"/>
        <v>56730</v>
      </c>
      <c r="AG81" s="26">
        <f t="shared" si="9"/>
        <v>1444.2599999999948</v>
      </c>
      <c r="AH81" s="27">
        <f t="shared" si="10"/>
        <v>313695.44</v>
      </c>
      <c r="AI81" s="19">
        <f t="shared" si="11"/>
        <v>360237.36</v>
      </c>
      <c r="AJ81" s="32">
        <f t="shared" si="12"/>
        <v>-46541.919999999984</v>
      </c>
    </row>
    <row r="82" spans="1:36" x14ac:dyDescent="0.2">
      <c r="A82" s="1" t="s">
        <v>456</v>
      </c>
      <c r="B82" s="1" t="s">
        <v>457</v>
      </c>
      <c r="C82" s="90">
        <v>1176</v>
      </c>
      <c r="D82" s="90" t="s">
        <v>1097</v>
      </c>
      <c r="E82" s="56" t="s">
        <v>1971</v>
      </c>
      <c r="F82" s="123">
        <v>58168.5</v>
      </c>
      <c r="G82" s="123">
        <v>365730</v>
      </c>
      <c r="H82" s="123">
        <v>20015.18</v>
      </c>
      <c r="J82" s="56">
        <v>-17492.32</v>
      </c>
      <c r="K82" s="56">
        <v>474830.44</v>
      </c>
      <c r="L82" s="273">
        <v>0</v>
      </c>
      <c r="M82" s="273">
        <v>2897</v>
      </c>
      <c r="O82" s="273">
        <v>100281.91</v>
      </c>
      <c r="S82" s="56">
        <v>1891796.64</v>
      </c>
      <c r="T82" s="100">
        <v>354159.39</v>
      </c>
      <c r="W82" s="100">
        <v>79938.8</v>
      </c>
      <c r="Y82" s="124">
        <v>147925.79999999999</v>
      </c>
      <c r="AB82" s="124">
        <v>87422.27</v>
      </c>
      <c r="AC82" s="124">
        <v>20486.939999999999</v>
      </c>
      <c r="AD82" s="124">
        <v>292908</v>
      </c>
      <c r="AE82" s="100">
        <f t="shared" si="7"/>
        <v>443913.68</v>
      </c>
      <c r="AF82" s="108">
        <f t="shared" si="8"/>
        <v>103178.91</v>
      </c>
      <c r="AG82" s="26">
        <f t="shared" si="9"/>
        <v>340734.77</v>
      </c>
      <c r="AH82" s="27">
        <f t="shared" si="10"/>
        <v>434098.19</v>
      </c>
      <c r="AI82" s="19">
        <f t="shared" si="11"/>
        <v>548743.01</v>
      </c>
      <c r="AJ82" s="32">
        <f t="shared" si="12"/>
        <v>-114644.82</v>
      </c>
    </row>
    <row r="83" spans="1:36" x14ac:dyDescent="0.2">
      <c r="A83" s="1" t="s">
        <v>456</v>
      </c>
      <c r="B83" s="1" t="s">
        <v>457</v>
      </c>
      <c r="C83" s="90">
        <v>2332</v>
      </c>
      <c r="D83" s="90" t="s">
        <v>1098</v>
      </c>
      <c r="E83" s="56" t="s">
        <v>1976</v>
      </c>
      <c r="F83" s="123">
        <v>292742.68</v>
      </c>
      <c r="G83" s="123">
        <v>26100</v>
      </c>
      <c r="H83" s="123">
        <v>12491.67</v>
      </c>
      <c r="J83" s="56">
        <v>79091.33</v>
      </c>
      <c r="K83" s="56">
        <v>320630.77</v>
      </c>
      <c r="L83" s="273">
        <v>0</v>
      </c>
      <c r="M83" s="273">
        <v>0</v>
      </c>
      <c r="Q83" s="56">
        <v>-1145747.33</v>
      </c>
      <c r="R83" s="56">
        <v>20745.22</v>
      </c>
      <c r="S83" s="56">
        <v>1831896.95</v>
      </c>
      <c r="T83" s="100">
        <v>396949.78</v>
      </c>
      <c r="W83" s="100">
        <v>168380.2</v>
      </c>
      <c r="X83" s="100">
        <v>11500</v>
      </c>
      <c r="Y83" s="124">
        <v>373897.2</v>
      </c>
      <c r="AB83" s="124">
        <v>95312.61</v>
      </c>
      <c r="AC83" s="124">
        <v>47113.56</v>
      </c>
      <c r="AE83" s="100">
        <f t="shared" si="7"/>
        <v>331334.34999999998</v>
      </c>
      <c r="AF83" s="108">
        <f t="shared" si="8"/>
        <v>0</v>
      </c>
      <c r="AG83" s="26">
        <f t="shared" si="9"/>
        <v>331334.34999999998</v>
      </c>
      <c r="AH83" s="27">
        <f t="shared" si="10"/>
        <v>576829.98</v>
      </c>
      <c r="AI83" s="19">
        <f t="shared" si="11"/>
        <v>516323.37</v>
      </c>
      <c r="AJ83" s="32">
        <f t="shared" si="12"/>
        <v>60506.609999999986</v>
      </c>
    </row>
    <row r="84" spans="1:36" x14ac:dyDescent="0.2">
      <c r="A84" s="1" t="s">
        <v>456</v>
      </c>
      <c r="B84" s="1" t="s">
        <v>457</v>
      </c>
      <c r="C84" s="90">
        <v>2410</v>
      </c>
      <c r="D84" s="90" t="s">
        <v>1099</v>
      </c>
      <c r="E84" s="56" t="s">
        <v>1977</v>
      </c>
      <c r="F84" s="123">
        <v>11199.23</v>
      </c>
      <c r="G84" s="123">
        <v>0</v>
      </c>
      <c r="H84" s="123">
        <v>5515.15</v>
      </c>
      <c r="J84" s="56">
        <v>-27005.02</v>
      </c>
      <c r="K84" s="56">
        <v>191683.58</v>
      </c>
      <c r="L84" s="273">
        <v>0</v>
      </c>
      <c r="M84" s="273">
        <v>19705</v>
      </c>
      <c r="R84" s="56">
        <v>35481.519999999997</v>
      </c>
      <c r="S84" s="56">
        <v>1831896</v>
      </c>
      <c r="T84" s="100">
        <v>107719.28</v>
      </c>
      <c r="W84" s="100">
        <v>171860</v>
      </c>
      <c r="Y84" s="124">
        <v>253439</v>
      </c>
      <c r="AB84" s="124">
        <v>55950.02</v>
      </c>
      <c r="AC84" s="124">
        <v>27017.02</v>
      </c>
      <c r="AE84" s="100">
        <f t="shared" si="7"/>
        <v>16714.379999999997</v>
      </c>
      <c r="AF84" s="108">
        <f t="shared" si="8"/>
        <v>19705</v>
      </c>
      <c r="AG84" s="26">
        <f t="shared" si="9"/>
        <v>-2990.6200000000026</v>
      </c>
      <c r="AH84" s="27">
        <f t="shared" si="10"/>
        <v>279579.28000000003</v>
      </c>
      <c r="AI84" s="19">
        <f t="shared" si="11"/>
        <v>336406.04000000004</v>
      </c>
      <c r="AJ84" s="32">
        <f>AH84-AI84</f>
        <v>-56826.760000000009</v>
      </c>
    </row>
    <row r="85" spans="1:36" s="31" customFormat="1" x14ac:dyDescent="0.2">
      <c r="A85" s="31" t="s">
        <v>456</v>
      </c>
      <c r="B85" s="31" t="s">
        <v>457</v>
      </c>
      <c r="C85" s="91">
        <v>3521</v>
      </c>
      <c r="D85" s="91" t="s">
        <v>1100</v>
      </c>
      <c r="E85" s="56" t="s">
        <v>1978</v>
      </c>
      <c r="F85" s="123">
        <v>91817.99</v>
      </c>
      <c r="G85" s="123"/>
      <c r="H85" s="123">
        <v>15994.32</v>
      </c>
      <c r="I85" s="123"/>
      <c r="J85" s="56">
        <v>1769195.81</v>
      </c>
      <c r="K85" s="56">
        <v>2517653.2999999998</v>
      </c>
      <c r="L85" s="273"/>
      <c r="M85" s="273">
        <v>0</v>
      </c>
      <c r="N85" s="273"/>
      <c r="O85" s="273"/>
      <c r="P85" s="56"/>
      <c r="Q85" s="56"/>
      <c r="R85" s="56">
        <v>194278</v>
      </c>
      <c r="S85" s="56">
        <v>4000000</v>
      </c>
      <c r="T85" s="100">
        <v>173033.24</v>
      </c>
      <c r="U85" s="100"/>
      <c r="V85" s="100"/>
      <c r="W85" s="100">
        <v>112137.5</v>
      </c>
      <c r="X85" s="100"/>
      <c r="Y85" s="124">
        <v>268557.5</v>
      </c>
      <c r="Z85" s="124"/>
      <c r="AA85" s="124"/>
      <c r="AB85" s="124">
        <v>66985</v>
      </c>
      <c r="AC85" s="124">
        <v>57506.84</v>
      </c>
      <c r="AD85" s="124">
        <v>15573</v>
      </c>
      <c r="AE85" s="100">
        <f t="shared" si="7"/>
        <v>107812.31</v>
      </c>
      <c r="AF85" s="108">
        <f t="shared" si="8"/>
        <v>0</v>
      </c>
      <c r="AG85" s="26">
        <f t="shared" si="9"/>
        <v>107812.31</v>
      </c>
      <c r="AH85" s="27">
        <f t="shared" si="10"/>
        <v>285170.74</v>
      </c>
      <c r="AI85" s="19">
        <f t="shared" si="11"/>
        <v>408622.33999999997</v>
      </c>
      <c r="AJ85" s="32">
        <f t="shared" si="12"/>
        <v>-123451.59999999998</v>
      </c>
    </row>
    <row r="86" spans="1:36" x14ac:dyDescent="0.2">
      <c r="E86" s="56" t="s">
        <v>1998</v>
      </c>
      <c r="F86" s="123">
        <v>0</v>
      </c>
      <c r="J86" s="56">
        <v>140601.04999999999</v>
      </c>
      <c r="K86" s="56">
        <v>6</v>
      </c>
      <c r="O86" s="273">
        <v>0</v>
      </c>
      <c r="R86" s="56">
        <v>110277.47</v>
      </c>
      <c r="S86" s="56">
        <v>31316.240000000002</v>
      </c>
      <c r="W86" s="100">
        <v>98539</v>
      </c>
      <c r="X86" s="100">
        <v>16200</v>
      </c>
      <c r="Y86" s="124">
        <v>98539</v>
      </c>
      <c r="AB86" s="124">
        <v>16200</v>
      </c>
      <c r="AC86" s="124">
        <v>986.66</v>
      </c>
      <c r="AE86" s="100">
        <f t="shared" si="7"/>
        <v>0</v>
      </c>
      <c r="AF86" s="108">
        <f t="shared" si="8"/>
        <v>0</v>
      </c>
      <c r="AG86" s="26">
        <f t="shared" si="9"/>
        <v>0</v>
      </c>
      <c r="AH86" s="27">
        <f t="shared" si="10"/>
        <v>114739</v>
      </c>
      <c r="AI86" s="19">
        <f t="shared" si="11"/>
        <v>115725.66</v>
      </c>
      <c r="AJ86" s="32">
        <f t="shared" si="12"/>
        <v>-986.66000000000349</v>
      </c>
    </row>
    <row r="87" spans="1:36" x14ac:dyDescent="0.2">
      <c r="AE87" s="54"/>
      <c r="AF87" s="35"/>
      <c r="AG87" s="32"/>
      <c r="AH87" s="29"/>
      <c r="AI87" s="28"/>
    </row>
    <row r="88" spans="1:36" x14ac:dyDescent="0.2">
      <c r="AE88" s="54"/>
      <c r="AF88" s="35"/>
      <c r="AG88" s="32"/>
      <c r="AH88" s="29"/>
      <c r="AI88" s="28"/>
    </row>
    <row r="89" spans="1:36" x14ac:dyDescent="0.2">
      <c r="AE89" s="54"/>
      <c r="AF89" s="35"/>
      <c r="AG89" s="32"/>
      <c r="AH89" s="29"/>
      <c r="AI89" s="28"/>
    </row>
    <row r="90" spans="1:36" x14ac:dyDescent="0.2">
      <c r="AE90" s="54"/>
      <c r="AF90" s="35"/>
      <c r="AG90" s="32"/>
      <c r="AH90" s="29"/>
      <c r="AI90" s="28"/>
    </row>
    <row r="91" spans="1:36" x14ac:dyDescent="0.2">
      <c r="AE91" s="54"/>
      <c r="AF91" s="35"/>
      <c r="AG91" s="32"/>
      <c r="AH91" s="29"/>
      <c r="AI91" s="28"/>
    </row>
    <row r="92" spans="1:36" x14ac:dyDescent="0.2">
      <c r="AE92" s="54"/>
      <c r="AF92" s="35"/>
      <c r="AG92" s="32"/>
      <c r="AH92" s="29"/>
      <c r="AI92" s="28"/>
    </row>
    <row r="93" spans="1:36" x14ac:dyDescent="0.2">
      <c r="AE93" s="54"/>
      <c r="AF93" s="35"/>
      <c r="AG93" s="32"/>
      <c r="AH93" s="29"/>
      <c r="AI93" s="28"/>
    </row>
    <row r="94" spans="1:36" x14ac:dyDescent="0.2">
      <c r="AE94" s="54"/>
      <c r="AF94" s="35"/>
      <c r="AG94" s="32"/>
      <c r="AH94" s="29"/>
      <c r="AI94" s="28"/>
    </row>
    <row r="95" spans="1:36" x14ac:dyDescent="0.2">
      <c r="AE95" s="54"/>
      <c r="AF95" s="35"/>
      <c r="AG95" s="32"/>
      <c r="AH95" s="29"/>
      <c r="AI95" s="28"/>
    </row>
    <row r="96" spans="1:36" x14ac:dyDescent="0.2">
      <c r="AE96" s="54"/>
      <c r="AF96" s="35"/>
      <c r="AG96" s="32"/>
      <c r="AH96" s="29"/>
      <c r="AI96" s="28"/>
    </row>
    <row r="97" spans="31:35" x14ac:dyDescent="0.2">
      <c r="AE97" s="54"/>
      <c r="AF97" s="35"/>
      <c r="AG97" s="32"/>
      <c r="AH97" s="29"/>
      <c r="AI97" s="28"/>
    </row>
    <row r="98" spans="31:35" x14ac:dyDescent="0.2">
      <c r="AE98" s="54"/>
      <c r="AF98" s="35"/>
      <c r="AG98" s="32"/>
      <c r="AH98" s="29"/>
      <c r="AI98" s="28"/>
    </row>
    <row r="99" spans="31:35" x14ac:dyDescent="0.2">
      <c r="AE99" s="54"/>
      <c r="AF99" s="35"/>
      <c r="AG99" s="32"/>
      <c r="AH99" s="29"/>
      <c r="AI99" s="28"/>
    </row>
    <row r="100" spans="31:35" x14ac:dyDescent="0.2">
      <c r="AE100" s="54"/>
      <c r="AF100" s="35"/>
      <c r="AG100" s="32"/>
      <c r="AH100" s="29"/>
      <c r="AI100" s="28"/>
    </row>
    <row r="101" spans="31:35" x14ac:dyDescent="0.2">
      <c r="AE101" s="54"/>
      <c r="AF101" s="35"/>
      <c r="AG101" s="32"/>
      <c r="AH101" s="29"/>
      <c r="AI101" s="28"/>
    </row>
    <row r="102" spans="31:35" x14ac:dyDescent="0.2">
      <c r="AE102" s="54"/>
      <c r="AF102" s="35"/>
      <c r="AG102" s="32"/>
      <c r="AH102" s="29"/>
      <c r="AI102" s="28"/>
    </row>
    <row r="103" spans="31:35" x14ac:dyDescent="0.2">
      <c r="AE103" s="54"/>
      <c r="AF103" s="35"/>
      <c r="AG103" s="32"/>
      <c r="AH103" s="29"/>
      <c r="AI103" s="28"/>
    </row>
    <row r="104" spans="31:35" x14ac:dyDescent="0.2">
      <c r="AE104" s="54"/>
      <c r="AF104" s="35"/>
      <c r="AG104" s="32"/>
      <c r="AH104" s="29"/>
      <c r="AI104" s="28"/>
    </row>
    <row r="105" spans="31:35" x14ac:dyDescent="0.2">
      <c r="AE105" s="54"/>
      <c r="AF105" s="35"/>
      <c r="AG105" s="32"/>
      <c r="AH105" s="29"/>
      <c r="AI105" s="28"/>
    </row>
    <row r="106" spans="31:35" x14ac:dyDescent="0.2">
      <c r="AE106" s="54"/>
      <c r="AF106" s="35"/>
      <c r="AG106" s="32"/>
      <c r="AH106" s="29"/>
      <c r="AI106" s="28"/>
    </row>
    <row r="107" spans="31:35" x14ac:dyDescent="0.2">
      <c r="AE107" s="54"/>
      <c r="AF107" s="35"/>
      <c r="AG107" s="32"/>
      <c r="AH107" s="29"/>
      <c r="AI107" s="28"/>
    </row>
    <row r="108" spans="31:35" x14ac:dyDescent="0.2">
      <c r="AE108" s="54"/>
      <c r="AF108" s="35"/>
      <c r="AG108" s="32"/>
      <c r="AH108" s="29"/>
      <c r="AI108" s="28"/>
    </row>
    <row r="109" spans="31:35" x14ac:dyDescent="0.2">
      <c r="AE109" s="54"/>
      <c r="AF109" s="35"/>
      <c r="AG109" s="32"/>
      <c r="AH109" s="29"/>
      <c r="AI109" s="28"/>
    </row>
    <row r="110" spans="31:35" x14ac:dyDescent="0.2">
      <c r="AE110" s="54"/>
      <c r="AF110" s="35"/>
      <c r="AG110" s="32"/>
      <c r="AH110" s="29"/>
      <c r="AI110" s="28"/>
    </row>
    <row r="111" spans="31:35" x14ac:dyDescent="0.2">
      <c r="AE111" s="54"/>
      <c r="AF111" s="35"/>
      <c r="AG111" s="32"/>
      <c r="AH111" s="29"/>
      <c r="AI111" s="28"/>
    </row>
    <row r="112" spans="31:35" x14ac:dyDescent="0.2">
      <c r="AE112" s="54"/>
      <c r="AF112" s="35"/>
      <c r="AG112" s="32"/>
      <c r="AH112" s="29"/>
      <c r="AI112" s="28"/>
    </row>
    <row r="113" spans="31:35" x14ac:dyDescent="0.2">
      <c r="AE113" s="54"/>
      <c r="AF113" s="35"/>
      <c r="AG113" s="32"/>
      <c r="AH113" s="29"/>
      <c r="AI113" s="28"/>
    </row>
    <row r="114" spans="31:35" x14ac:dyDescent="0.2">
      <c r="AE114" s="54"/>
      <c r="AF114" s="35"/>
      <c r="AG114" s="32"/>
      <c r="AH114" s="29"/>
      <c r="AI114" s="28"/>
    </row>
    <row r="115" spans="31:35" x14ac:dyDescent="0.2">
      <c r="AE115" s="54"/>
      <c r="AF115" s="35"/>
      <c r="AG115" s="32"/>
      <c r="AH115" s="29"/>
      <c r="AI115" s="28"/>
    </row>
    <row r="116" spans="31:35" x14ac:dyDescent="0.2">
      <c r="AE116" s="54"/>
      <c r="AF116" s="35"/>
      <c r="AG116" s="32"/>
      <c r="AH116" s="29"/>
      <c r="AI116" s="28"/>
    </row>
    <row r="117" spans="31:35" x14ac:dyDescent="0.2">
      <c r="AE117" s="54"/>
      <c r="AF117" s="35"/>
      <c r="AG117" s="32"/>
      <c r="AH117" s="29"/>
      <c r="AI117" s="28"/>
    </row>
    <row r="118" spans="31:35" x14ac:dyDescent="0.2">
      <c r="AE118" s="54"/>
      <c r="AF118" s="35"/>
      <c r="AG118" s="32"/>
      <c r="AH118" s="29"/>
      <c r="AI118" s="28"/>
    </row>
    <row r="119" spans="31:35" x14ac:dyDescent="0.2">
      <c r="AE119" s="54"/>
      <c r="AF119" s="35"/>
      <c r="AG119" s="32"/>
      <c r="AH119" s="29"/>
      <c r="AI119" s="28"/>
    </row>
    <row r="120" spans="31:35" x14ac:dyDescent="0.2">
      <c r="AE120" s="54"/>
      <c r="AF120" s="35"/>
      <c r="AG120" s="32"/>
      <c r="AH120" s="29"/>
      <c r="AI120" s="28"/>
    </row>
    <row r="121" spans="31:35" x14ac:dyDescent="0.2">
      <c r="AE121" s="54"/>
      <c r="AF121" s="35"/>
      <c r="AG121" s="32"/>
      <c r="AH121" s="29"/>
      <c r="AI121" s="28"/>
    </row>
    <row r="122" spans="31:35" x14ac:dyDescent="0.2">
      <c r="AE122" s="54"/>
      <c r="AF122" s="35"/>
      <c r="AG122" s="32"/>
      <c r="AH122" s="29"/>
      <c r="AI122" s="28"/>
    </row>
    <row r="123" spans="31:35" x14ac:dyDescent="0.2">
      <c r="AE123" s="54"/>
      <c r="AF123" s="35"/>
      <c r="AG123" s="32"/>
      <c r="AH123" s="29"/>
      <c r="AI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7"/>
  <sheetViews>
    <sheetView topLeftCell="V1" zoomScale="50" zoomScaleNormal="50" workbookViewId="0">
      <selection activeCell="Y1" sqref="A1:Y1048576"/>
    </sheetView>
  </sheetViews>
  <sheetFormatPr defaultColWidth="9" defaultRowHeight="14.25" x14ac:dyDescent="0.2"/>
  <cols>
    <col min="1" max="1" width="39.125" style="286" bestFit="1" customWidth="1"/>
    <col min="2" max="2" width="31.875" style="270" bestFit="1" customWidth="1"/>
    <col min="3" max="3" width="31" style="270" bestFit="1" customWidth="1"/>
    <col min="4" max="4" width="22.75" style="270" bestFit="1" customWidth="1"/>
    <col min="5" max="5" width="22.5" style="286" bestFit="1" customWidth="1"/>
    <col min="6" max="6" width="17" style="286" bestFit="1" customWidth="1"/>
    <col min="7" max="7" width="14.625" style="274" bestFit="1" customWidth="1"/>
    <col min="8" max="8" width="16.625" style="274" bestFit="1" customWidth="1"/>
    <col min="9" max="9" width="18.875" style="274" bestFit="1" customWidth="1"/>
    <col min="10" max="10" width="18.125" style="274" bestFit="1" customWidth="1"/>
    <col min="11" max="11" width="20.125" style="286" bestFit="1" customWidth="1"/>
    <col min="12" max="12" width="26.5" style="286" bestFit="1" customWidth="1"/>
    <col min="13" max="13" width="26.625" style="286" bestFit="1" customWidth="1"/>
    <col min="14" max="14" width="17" style="271" bestFit="1" customWidth="1"/>
    <col min="15" max="15" width="26.125" style="271" bestFit="1" customWidth="1"/>
    <col min="16" max="16" width="42.875" style="271" bestFit="1" customWidth="1"/>
    <col min="17" max="17" width="43.625" style="271" bestFit="1" customWidth="1"/>
    <col min="18" max="18" width="27.75" style="271" bestFit="1" customWidth="1"/>
    <col min="19" max="19" width="53.125" style="271" bestFit="1" customWidth="1"/>
    <col min="20" max="20" width="14.625" style="272" bestFit="1" customWidth="1"/>
    <col min="21" max="21" width="19.125" style="272" bestFit="1" customWidth="1"/>
    <col min="22" max="22" width="25.5" style="272" bestFit="1" customWidth="1"/>
    <col min="23" max="23" width="23.875" style="272" bestFit="1" customWidth="1"/>
    <col min="24" max="24" width="41" style="272" bestFit="1" customWidth="1"/>
    <col min="25" max="25" width="29.625" style="272" bestFit="1" customWidth="1"/>
    <col min="26" max="26" width="31.875" style="286" bestFit="1" customWidth="1"/>
    <col min="27" max="27" width="34.25" style="286" bestFit="1" customWidth="1"/>
    <col min="28" max="16384" width="9" style="286"/>
  </cols>
  <sheetData>
    <row r="1" spans="1:25" x14ac:dyDescent="0.2">
      <c r="A1" s="286" t="s">
        <v>590</v>
      </c>
      <c r="B1" s="270" t="s">
        <v>1438</v>
      </c>
      <c r="C1" s="270" t="s">
        <v>1439</v>
      </c>
      <c r="D1" s="270" t="s">
        <v>1440</v>
      </c>
      <c r="E1" s="286" t="s">
        <v>1442</v>
      </c>
      <c r="F1" s="286" t="s">
        <v>1443</v>
      </c>
      <c r="G1" s="274" t="s">
        <v>1445</v>
      </c>
      <c r="H1" s="274" t="s">
        <v>1446</v>
      </c>
      <c r="I1" s="274" t="s">
        <v>1447</v>
      </c>
      <c r="J1" s="274" t="s">
        <v>1448</v>
      </c>
      <c r="K1" s="286" t="s">
        <v>1450</v>
      </c>
      <c r="L1" s="286" t="s">
        <v>1451</v>
      </c>
      <c r="M1" s="286" t="s">
        <v>1452</v>
      </c>
      <c r="N1" s="271" t="s">
        <v>1453</v>
      </c>
      <c r="O1" s="271" t="s">
        <v>1454</v>
      </c>
      <c r="P1" s="271" t="s">
        <v>1455</v>
      </c>
      <c r="Q1" s="271" t="s">
        <v>1456</v>
      </c>
      <c r="R1" s="271" t="s">
        <v>1457</v>
      </c>
      <c r="S1" s="271" t="s">
        <v>1458</v>
      </c>
      <c r="T1" s="272" t="s">
        <v>1459</v>
      </c>
      <c r="U1" s="272" t="s">
        <v>1460</v>
      </c>
      <c r="V1" s="272" t="s">
        <v>1461</v>
      </c>
      <c r="W1" s="272" t="s">
        <v>1462</v>
      </c>
      <c r="X1" s="272" t="s">
        <v>1463</v>
      </c>
      <c r="Y1" s="272" t="s">
        <v>1466</v>
      </c>
    </row>
    <row r="2" spans="1:25" x14ac:dyDescent="0.2">
      <c r="A2" s="286" t="s">
        <v>591</v>
      </c>
      <c r="B2" s="270" t="s">
        <v>1467</v>
      </c>
      <c r="C2" s="270" t="s">
        <v>1468</v>
      </c>
      <c r="D2" s="270" t="s">
        <v>1469</v>
      </c>
      <c r="E2" s="286" t="s">
        <v>1471</v>
      </c>
      <c r="F2" s="286" t="s">
        <v>1472</v>
      </c>
      <c r="G2" s="274" t="s">
        <v>1474</v>
      </c>
      <c r="H2" s="274" t="s">
        <v>1475</v>
      </c>
      <c r="I2" s="274" t="s">
        <v>1476</v>
      </c>
      <c r="J2" s="274" t="s">
        <v>1477</v>
      </c>
      <c r="K2" s="286" t="s">
        <v>1479</v>
      </c>
      <c r="L2" s="286" t="s">
        <v>1480</v>
      </c>
      <c r="M2" s="286" t="s">
        <v>1481</v>
      </c>
      <c r="N2" s="271" t="s">
        <v>1482</v>
      </c>
      <c r="O2" s="271" t="s">
        <v>1483</v>
      </c>
      <c r="P2" s="271" t="s">
        <v>1484</v>
      </c>
      <c r="Q2" s="271" t="s">
        <v>1485</v>
      </c>
      <c r="R2" s="271" t="s">
        <v>1486</v>
      </c>
      <c r="S2" s="271" t="s">
        <v>1487</v>
      </c>
      <c r="T2" s="272" t="s">
        <v>1488</v>
      </c>
      <c r="U2" s="272" t="s">
        <v>1489</v>
      </c>
      <c r="V2" s="272" t="s">
        <v>1490</v>
      </c>
      <c r="W2" s="272" t="s">
        <v>1491</v>
      </c>
      <c r="X2" s="272" t="s">
        <v>1492</v>
      </c>
      <c r="Y2" s="272" t="s">
        <v>1495</v>
      </c>
    </row>
    <row r="3" spans="1:25" x14ac:dyDescent="0.2">
      <c r="A3" s="286" t="s">
        <v>592</v>
      </c>
      <c r="B3" s="270">
        <v>64666264.170000002</v>
      </c>
      <c r="C3" s="270">
        <v>1855337.17</v>
      </c>
      <c r="D3" s="270">
        <v>14183633.65</v>
      </c>
      <c r="E3" s="286">
        <v>94555866.090000004</v>
      </c>
      <c r="F3" s="286">
        <v>26869404.629999999</v>
      </c>
      <c r="G3" s="274">
        <v>278259.7</v>
      </c>
      <c r="H3" s="274">
        <v>1663439.46</v>
      </c>
      <c r="I3" s="274">
        <v>506757</v>
      </c>
      <c r="J3" s="274">
        <v>837726.95</v>
      </c>
      <c r="K3" s="286">
        <v>-3755435.57</v>
      </c>
      <c r="L3" s="286">
        <v>-41916019</v>
      </c>
      <c r="M3" s="286">
        <v>310917499.88999999</v>
      </c>
      <c r="N3" s="271">
        <v>944.03</v>
      </c>
      <c r="O3" s="271">
        <v>50865299.859999999</v>
      </c>
      <c r="P3" s="271">
        <v>1027002.5</v>
      </c>
      <c r="Q3" s="271">
        <v>8661.93</v>
      </c>
      <c r="R3" s="271">
        <v>37873206.490000002</v>
      </c>
      <c r="S3" s="271">
        <v>1709107.23</v>
      </c>
      <c r="T3" s="272">
        <v>56636943.039999999</v>
      </c>
      <c r="U3" s="272">
        <v>7500</v>
      </c>
      <c r="V3" s="272">
        <v>29473.599999999999</v>
      </c>
      <c r="W3" s="272">
        <v>20947952.899999999</v>
      </c>
      <c r="X3" s="272">
        <v>4328941.16</v>
      </c>
      <c r="Y3" s="272">
        <v>25700</v>
      </c>
    </row>
    <row r="22" spans="1:24" x14ac:dyDescent="0.2">
      <c r="A22" s="286" t="s">
        <v>2000</v>
      </c>
      <c r="B22" s="270">
        <v>461355.45</v>
      </c>
      <c r="C22" s="270">
        <v>70667.17</v>
      </c>
      <c r="D22" s="270">
        <v>210945.38</v>
      </c>
      <c r="E22" s="286">
        <v>238095.7</v>
      </c>
      <c r="F22" s="286">
        <v>339157.7</v>
      </c>
      <c r="O22" s="271">
        <v>194332.51</v>
      </c>
      <c r="R22" s="271">
        <v>303400</v>
      </c>
      <c r="T22" s="272">
        <v>350321</v>
      </c>
      <c r="W22" s="272">
        <v>199740.56</v>
      </c>
      <c r="X22" s="272">
        <v>26764.36</v>
      </c>
    </row>
    <row r="23" spans="1:24" x14ac:dyDescent="0.2">
      <c r="A23" s="286" t="s">
        <v>2001</v>
      </c>
      <c r="B23" s="270">
        <v>41890.92</v>
      </c>
      <c r="D23" s="270">
        <v>70420.77</v>
      </c>
      <c r="E23" s="286">
        <v>185256.54</v>
      </c>
      <c r="F23" s="286">
        <v>179254.28</v>
      </c>
      <c r="M23" s="286">
        <v>2340148.79</v>
      </c>
      <c r="O23" s="271">
        <v>90159.56</v>
      </c>
      <c r="P23" s="271">
        <v>35000</v>
      </c>
      <c r="R23" s="271">
        <v>128930</v>
      </c>
      <c r="T23" s="272">
        <v>199250</v>
      </c>
      <c r="W23" s="272">
        <v>80323.25</v>
      </c>
      <c r="X23" s="272">
        <v>15868.54</v>
      </c>
    </row>
    <row r="24" spans="1:24" x14ac:dyDescent="0.2">
      <c r="A24" s="286" t="s">
        <v>2002</v>
      </c>
      <c r="B24" s="270">
        <v>258189.85</v>
      </c>
      <c r="C24" s="270">
        <v>63973.65</v>
      </c>
      <c r="D24" s="270">
        <v>256302.92</v>
      </c>
      <c r="E24" s="286">
        <v>206261.6</v>
      </c>
      <c r="F24" s="286">
        <v>146300.96</v>
      </c>
      <c r="M24" s="286">
        <v>2461151.44</v>
      </c>
      <c r="O24" s="271">
        <v>223979.34</v>
      </c>
      <c r="R24" s="271">
        <v>421600</v>
      </c>
      <c r="T24" s="272">
        <v>466270</v>
      </c>
      <c r="W24" s="272">
        <v>198262.46</v>
      </c>
      <c r="X24" s="272">
        <v>13540.17</v>
      </c>
    </row>
    <row r="25" spans="1:24" x14ac:dyDescent="0.2">
      <c r="A25" s="286" t="s">
        <v>2003</v>
      </c>
      <c r="B25" s="270">
        <v>182049.62</v>
      </c>
      <c r="C25" s="270">
        <v>9519.33</v>
      </c>
      <c r="D25" s="270">
        <v>80465.58</v>
      </c>
      <c r="E25" s="286">
        <v>296203.78999999998</v>
      </c>
      <c r="F25" s="286">
        <v>131294</v>
      </c>
      <c r="M25" s="286">
        <v>1609968.11</v>
      </c>
      <c r="O25" s="271">
        <v>57992.76</v>
      </c>
      <c r="P25" s="271">
        <v>30000</v>
      </c>
      <c r="Q25" s="271">
        <v>98.06</v>
      </c>
      <c r="R25" s="271">
        <v>154900</v>
      </c>
      <c r="T25" s="272">
        <v>177455</v>
      </c>
      <c r="W25" s="272">
        <v>52776.74</v>
      </c>
      <c r="X25" s="272">
        <v>25201.24</v>
      </c>
    </row>
    <row r="26" spans="1:24" x14ac:dyDescent="0.2">
      <c r="A26" s="286" t="s">
        <v>2004</v>
      </c>
      <c r="B26" s="270">
        <v>96949.84</v>
      </c>
      <c r="C26" s="270">
        <v>32450</v>
      </c>
      <c r="D26" s="270">
        <v>110026.79</v>
      </c>
      <c r="E26" s="286">
        <v>231846.56</v>
      </c>
      <c r="F26" s="286">
        <v>95717.36</v>
      </c>
      <c r="M26" s="286">
        <v>1693812.25</v>
      </c>
      <c r="O26" s="271">
        <v>17285.03</v>
      </c>
      <c r="R26" s="271">
        <v>180860</v>
      </c>
      <c r="T26" s="272">
        <v>180860</v>
      </c>
      <c r="W26" s="272">
        <v>23481.97</v>
      </c>
      <c r="X26" s="272">
        <v>11575.64</v>
      </c>
    </row>
    <row r="27" spans="1:24" x14ac:dyDescent="0.2">
      <c r="A27" s="286" t="s">
        <v>2005</v>
      </c>
      <c r="B27" s="270">
        <v>435259.93</v>
      </c>
      <c r="C27" s="270">
        <v>12498.2</v>
      </c>
      <c r="D27" s="270">
        <v>107078.04</v>
      </c>
      <c r="E27" s="286">
        <v>262900.90000000002</v>
      </c>
      <c r="F27" s="286">
        <v>229628.72</v>
      </c>
      <c r="J27" s="274">
        <v>160.4</v>
      </c>
      <c r="M27" s="286">
        <v>1247745.83</v>
      </c>
      <c r="O27" s="271">
        <v>119897.77</v>
      </c>
      <c r="Q27" s="271">
        <v>1791.46</v>
      </c>
      <c r="R27" s="271">
        <v>248860</v>
      </c>
      <c r="T27" s="272">
        <v>317694</v>
      </c>
      <c r="W27" s="272">
        <v>191473.31</v>
      </c>
      <c r="X27" s="272">
        <v>22869.26</v>
      </c>
    </row>
    <row r="28" spans="1:24" x14ac:dyDescent="0.2">
      <c r="A28" s="286" t="s">
        <v>2006</v>
      </c>
      <c r="B28" s="270">
        <v>543689.69999999995</v>
      </c>
      <c r="D28" s="270">
        <v>110687.7</v>
      </c>
      <c r="E28" s="286">
        <v>343649.72</v>
      </c>
      <c r="F28" s="286">
        <v>185945.78</v>
      </c>
      <c r="J28" s="274">
        <v>580</v>
      </c>
      <c r="M28" s="286">
        <v>1804121.26</v>
      </c>
      <c r="O28" s="271">
        <v>51271.33</v>
      </c>
      <c r="R28" s="271">
        <v>75160</v>
      </c>
      <c r="T28" s="272">
        <v>131070</v>
      </c>
      <c r="W28" s="272">
        <v>91716.01</v>
      </c>
      <c r="X28" s="272">
        <v>29150.67</v>
      </c>
    </row>
    <row r="29" spans="1:24" x14ac:dyDescent="0.2">
      <c r="A29" s="286" t="s">
        <v>2007</v>
      </c>
      <c r="B29" s="270">
        <v>295086.27</v>
      </c>
      <c r="C29" s="270">
        <v>28070.6</v>
      </c>
      <c r="D29" s="270">
        <v>126836.95</v>
      </c>
      <c r="E29" s="286">
        <v>379818.41</v>
      </c>
      <c r="F29" s="286">
        <v>237449.03</v>
      </c>
      <c r="J29" s="274">
        <v>331.39</v>
      </c>
      <c r="L29" s="286">
        <v>539.76</v>
      </c>
      <c r="M29" s="286">
        <v>1414760.08</v>
      </c>
      <c r="O29" s="271">
        <v>91094.84</v>
      </c>
      <c r="P29" s="271">
        <v>28793.1</v>
      </c>
      <c r="Q29" s="271">
        <v>1.59</v>
      </c>
      <c r="R29" s="271">
        <v>158790</v>
      </c>
      <c r="T29" s="272">
        <v>231130</v>
      </c>
      <c r="W29" s="272">
        <v>255476.87</v>
      </c>
      <c r="X29" s="272">
        <v>35508.1</v>
      </c>
    </row>
    <row r="30" spans="1:24" x14ac:dyDescent="0.2">
      <c r="A30" s="286" t="s">
        <v>2008</v>
      </c>
      <c r="B30" s="270">
        <v>679226.27</v>
      </c>
      <c r="D30" s="270">
        <v>470007.65</v>
      </c>
      <c r="E30" s="286">
        <v>185148.94</v>
      </c>
      <c r="F30" s="286">
        <v>180730.34</v>
      </c>
      <c r="M30" s="286">
        <v>1595887.05</v>
      </c>
      <c r="O30" s="271">
        <v>281923.09999999998</v>
      </c>
      <c r="P30" s="271">
        <v>29628.42</v>
      </c>
      <c r="Q30" s="271">
        <v>2.23</v>
      </c>
      <c r="R30" s="271">
        <v>189660</v>
      </c>
      <c r="T30" s="272">
        <v>274650</v>
      </c>
      <c r="W30" s="272">
        <v>319398.27</v>
      </c>
      <c r="X30" s="272">
        <v>15897.21</v>
      </c>
    </row>
    <row r="31" spans="1:24" x14ac:dyDescent="0.2">
      <c r="A31" s="286" t="s">
        <v>2009</v>
      </c>
      <c r="B31" s="270">
        <v>307790.88</v>
      </c>
      <c r="C31" s="270">
        <v>32580</v>
      </c>
      <c r="D31" s="270">
        <v>242388.26</v>
      </c>
      <c r="E31" s="286">
        <v>111003.75</v>
      </c>
      <c r="F31" s="286">
        <v>188817.37</v>
      </c>
      <c r="J31" s="274">
        <v>7.2</v>
      </c>
      <c r="M31" s="286">
        <v>1789492.25</v>
      </c>
      <c r="O31" s="271">
        <v>62306.68</v>
      </c>
      <c r="P31" s="271">
        <v>17482.21</v>
      </c>
      <c r="R31" s="271">
        <v>79490</v>
      </c>
      <c r="T31" s="272">
        <v>117440</v>
      </c>
      <c r="W31" s="272">
        <v>249033.8</v>
      </c>
      <c r="X31" s="272">
        <v>15337.23</v>
      </c>
    </row>
    <row r="32" spans="1:24" x14ac:dyDescent="0.2">
      <c r="A32" s="286" t="s">
        <v>2010</v>
      </c>
      <c r="B32" s="270">
        <v>262037.98</v>
      </c>
      <c r="C32" s="270">
        <v>2280</v>
      </c>
      <c r="D32" s="270">
        <v>146619.18</v>
      </c>
      <c r="E32" s="286">
        <v>236386.53</v>
      </c>
      <c r="F32" s="286">
        <v>440662.45</v>
      </c>
      <c r="M32" s="286">
        <v>3102228.3</v>
      </c>
      <c r="O32" s="271">
        <v>96124.34</v>
      </c>
      <c r="P32" s="271">
        <v>57238.81</v>
      </c>
      <c r="R32" s="271">
        <v>167280</v>
      </c>
      <c r="T32" s="272">
        <v>221676</v>
      </c>
      <c r="W32" s="272">
        <v>116927.27</v>
      </c>
      <c r="X32" s="272">
        <v>50396.37</v>
      </c>
    </row>
    <row r="33" spans="1:24" x14ac:dyDescent="0.2">
      <c r="A33" s="286" t="s">
        <v>2011</v>
      </c>
      <c r="B33" s="270">
        <v>397025.83</v>
      </c>
      <c r="C33" s="270">
        <v>22007.200000000001</v>
      </c>
      <c r="D33" s="270">
        <v>110461.28</v>
      </c>
      <c r="E33" s="286">
        <v>309489.49</v>
      </c>
      <c r="F33" s="286">
        <v>182302.75</v>
      </c>
      <c r="M33" s="286">
        <v>1484748</v>
      </c>
      <c r="O33" s="271">
        <v>133379.99</v>
      </c>
      <c r="P33" s="271">
        <v>85384.33</v>
      </c>
      <c r="Q33" s="271">
        <v>1277.27</v>
      </c>
      <c r="R33" s="271">
        <v>80850</v>
      </c>
      <c r="T33" s="272">
        <v>131672</v>
      </c>
      <c r="W33" s="272">
        <v>180683.24</v>
      </c>
      <c r="X33" s="272">
        <v>30038.84</v>
      </c>
    </row>
    <row r="34" spans="1:24" x14ac:dyDescent="0.2">
      <c r="A34" s="286" t="s">
        <v>2012</v>
      </c>
      <c r="B34" s="270">
        <v>560553.79</v>
      </c>
      <c r="C34" s="270">
        <v>27247.59</v>
      </c>
      <c r="D34" s="270">
        <v>80717.350000000006</v>
      </c>
      <c r="E34" s="286">
        <v>92442.5</v>
      </c>
      <c r="F34" s="286">
        <v>231158.64</v>
      </c>
      <c r="M34" s="286">
        <v>1924840.79</v>
      </c>
      <c r="O34" s="271">
        <v>123940.3</v>
      </c>
      <c r="R34" s="271">
        <v>99140</v>
      </c>
      <c r="T34" s="272">
        <v>153574</v>
      </c>
      <c r="W34" s="272">
        <v>148706.51</v>
      </c>
      <c r="X34" s="272">
        <v>25754.81</v>
      </c>
    </row>
    <row r="35" spans="1:24" x14ac:dyDescent="0.2">
      <c r="A35" s="286" t="s">
        <v>2013</v>
      </c>
      <c r="B35" s="270">
        <v>963663.91</v>
      </c>
      <c r="C35" s="270">
        <v>7212</v>
      </c>
      <c r="D35" s="270">
        <v>177496.95999999999</v>
      </c>
      <c r="E35" s="286">
        <v>220868.06</v>
      </c>
      <c r="F35" s="286">
        <v>136378.95000000001</v>
      </c>
      <c r="M35" s="286">
        <v>1101601.1100000001</v>
      </c>
      <c r="O35" s="271">
        <v>144959.04000000001</v>
      </c>
      <c r="P35" s="271">
        <v>21786.45</v>
      </c>
      <c r="R35" s="271">
        <v>170550</v>
      </c>
      <c r="T35" s="272">
        <v>242554</v>
      </c>
      <c r="W35" s="272">
        <v>162082.69</v>
      </c>
      <c r="X35" s="272">
        <v>13833.1</v>
      </c>
    </row>
    <row r="36" spans="1:24" x14ac:dyDescent="0.2">
      <c r="A36" s="286" t="s">
        <v>2014</v>
      </c>
      <c r="B36" s="270">
        <v>192041.02</v>
      </c>
      <c r="C36" s="270">
        <v>1152.5999999999999</v>
      </c>
      <c r="D36" s="270">
        <v>105600.69</v>
      </c>
      <c r="E36" s="286">
        <v>1416348.07</v>
      </c>
      <c r="F36" s="286">
        <v>76090.64</v>
      </c>
      <c r="M36" s="286">
        <v>528949.56000000006</v>
      </c>
      <c r="O36" s="271">
        <v>70428.789999999994</v>
      </c>
      <c r="P36" s="271">
        <v>53044.27</v>
      </c>
      <c r="R36" s="271">
        <v>98170</v>
      </c>
      <c r="T36" s="272">
        <v>152166</v>
      </c>
      <c r="W36" s="272">
        <v>193377.79</v>
      </c>
      <c r="X36" s="272">
        <v>25078.32</v>
      </c>
    </row>
    <row r="37" spans="1:24" x14ac:dyDescent="0.2">
      <c r="A37" s="286" t="s">
        <v>2015</v>
      </c>
      <c r="B37" s="270">
        <v>149032.01</v>
      </c>
      <c r="C37" s="270">
        <v>56150</v>
      </c>
      <c r="D37" s="270">
        <v>127132.37</v>
      </c>
      <c r="E37" s="286">
        <v>430778.37</v>
      </c>
      <c r="F37" s="286">
        <v>53901.81</v>
      </c>
      <c r="L37" s="286">
        <v>99448.88</v>
      </c>
      <c r="M37" s="286">
        <v>1603684.39</v>
      </c>
      <c r="O37" s="271">
        <v>91229.37</v>
      </c>
      <c r="R37" s="271">
        <v>175490</v>
      </c>
      <c r="T37" s="272">
        <v>223616</v>
      </c>
      <c r="W37" s="272">
        <v>86563.38</v>
      </c>
      <c r="X37" s="272">
        <v>11249.01</v>
      </c>
    </row>
    <row r="38" spans="1:24" x14ac:dyDescent="0.2">
      <c r="A38" s="286" t="s">
        <v>2016</v>
      </c>
      <c r="B38" s="270">
        <v>131560.73000000001</v>
      </c>
      <c r="C38" s="270">
        <v>6794.84</v>
      </c>
      <c r="D38" s="270">
        <v>58557.95</v>
      </c>
      <c r="E38" s="286">
        <v>132506.47</v>
      </c>
      <c r="F38" s="286">
        <v>82746.399999999994</v>
      </c>
      <c r="H38" s="274">
        <v>0</v>
      </c>
      <c r="M38" s="286">
        <v>1498620.76</v>
      </c>
      <c r="O38" s="271">
        <v>37600.160000000003</v>
      </c>
      <c r="P38" s="271">
        <v>9481.8700000000008</v>
      </c>
      <c r="Q38" s="271">
        <v>43.58</v>
      </c>
      <c r="R38" s="271">
        <v>82090</v>
      </c>
      <c r="T38" s="272">
        <v>113516</v>
      </c>
      <c r="W38" s="272">
        <v>71178.87</v>
      </c>
      <c r="X38" s="272">
        <v>18176.78</v>
      </c>
    </row>
    <row r="39" spans="1:24" x14ac:dyDescent="0.2">
      <c r="A39" s="286" t="s">
        <v>2017</v>
      </c>
      <c r="B39" s="270">
        <v>16462.82</v>
      </c>
      <c r="C39" s="270">
        <v>17371.580000000002</v>
      </c>
      <c r="D39" s="270">
        <v>64158.5</v>
      </c>
      <c r="E39" s="286">
        <v>1322705.75</v>
      </c>
      <c r="F39" s="286">
        <v>206849.62</v>
      </c>
      <c r="M39" s="286">
        <v>2339595.1</v>
      </c>
      <c r="O39" s="271">
        <v>95485.86</v>
      </c>
      <c r="P39" s="271">
        <v>24222.81</v>
      </c>
      <c r="R39" s="271">
        <v>141740</v>
      </c>
      <c r="T39" s="272">
        <v>180770</v>
      </c>
      <c r="W39" s="272">
        <v>89654.45</v>
      </c>
      <c r="X39" s="272">
        <v>44774</v>
      </c>
    </row>
    <row r="40" spans="1:24" x14ac:dyDescent="0.2">
      <c r="A40" s="286" t="s">
        <v>2018</v>
      </c>
      <c r="B40" s="270">
        <v>411445.66</v>
      </c>
      <c r="C40" s="270">
        <v>8819.5</v>
      </c>
      <c r="D40" s="270">
        <v>87435.99</v>
      </c>
      <c r="E40" s="286">
        <v>222057.08</v>
      </c>
      <c r="F40" s="286">
        <v>102301.65</v>
      </c>
      <c r="M40" s="286">
        <v>1457071.21</v>
      </c>
      <c r="O40" s="271">
        <v>58219.45</v>
      </c>
      <c r="P40" s="271">
        <v>57657.93</v>
      </c>
      <c r="R40" s="271">
        <v>34300</v>
      </c>
      <c r="T40" s="272">
        <v>98720</v>
      </c>
      <c r="W40" s="272">
        <v>84361.95</v>
      </c>
      <c r="X40" s="272">
        <v>12380.56</v>
      </c>
    </row>
    <row r="41" spans="1:24" x14ac:dyDescent="0.2">
      <c r="A41" s="286" t="s">
        <v>2019</v>
      </c>
      <c r="B41" s="270">
        <v>381418.28</v>
      </c>
      <c r="C41" s="270">
        <v>1493.25</v>
      </c>
      <c r="D41" s="270">
        <v>96817.279999999999</v>
      </c>
      <c r="E41" s="286">
        <v>354232.06</v>
      </c>
      <c r="F41" s="286">
        <v>420929.98</v>
      </c>
      <c r="M41" s="286">
        <v>1798384.44</v>
      </c>
      <c r="O41" s="271">
        <v>102438.35</v>
      </c>
      <c r="P41" s="271">
        <v>160</v>
      </c>
      <c r="R41" s="271">
        <v>79500</v>
      </c>
      <c r="T41" s="272">
        <v>115732</v>
      </c>
      <c r="W41" s="272">
        <v>82046.67</v>
      </c>
      <c r="X41" s="272">
        <v>41298.83</v>
      </c>
    </row>
    <row r="42" spans="1:24" x14ac:dyDescent="0.2">
      <c r="A42" s="286" t="s">
        <v>2020</v>
      </c>
      <c r="B42" s="270">
        <v>153474.13</v>
      </c>
      <c r="C42" s="270">
        <v>3279.46</v>
      </c>
      <c r="D42" s="270">
        <v>134346.07999999999</v>
      </c>
      <c r="E42" s="286">
        <v>317324.53999999998</v>
      </c>
      <c r="F42" s="286">
        <v>213200.49</v>
      </c>
      <c r="J42" s="274">
        <v>63.07</v>
      </c>
      <c r="M42" s="286">
        <v>1262156.06</v>
      </c>
      <c r="O42" s="271">
        <v>67873.320000000007</v>
      </c>
      <c r="P42" s="271">
        <v>65884.820000000007</v>
      </c>
      <c r="R42" s="271">
        <v>114670</v>
      </c>
      <c r="T42" s="272">
        <v>181996</v>
      </c>
      <c r="W42" s="272">
        <v>141136.84</v>
      </c>
      <c r="X42" s="272">
        <v>30327.37</v>
      </c>
    </row>
    <row r="43" spans="1:24" x14ac:dyDescent="0.2">
      <c r="A43" s="286" t="s">
        <v>2021</v>
      </c>
      <c r="B43" s="270">
        <v>41538.949999999997</v>
      </c>
      <c r="D43" s="270">
        <v>249832</v>
      </c>
      <c r="E43" s="286">
        <v>525681.86</v>
      </c>
      <c r="F43" s="286">
        <v>93059.17</v>
      </c>
      <c r="M43" s="286">
        <v>1683339.65</v>
      </c>
      <c r="O43" s="271">
        <v>57357.07</v>
      </c>
      <c r="P43" s="271">
        <v>38470.480000000003</v>
      </c>
      <c r="R43" s="271">
        <v>31660</v>
      </c>
      <c r="T43" s="272">
        <v>93413</v>
      </c>
      <c r="W43" s="272">
        <v>82340.490000000005</v>
      </c>
      <c r="X43" s="272">
        <v>22893.91</v>
      </c>
    </row>
    <row r="44" spans="1:24" x14ac:dyDescent="0.2">
      <c r="A44" s="286" t="s">
        <v>2152</v>
      </c>
      <c r="B44" s="270">
        <v>528141.43000000005</v>
      </c>
      <c r="C44" s="270">
        <v>8000</v>
      </c>
      <c r="D44" s="270">
        <v>164481.48000000001</v>
      </c>
      <c r="E44" s="286">
        <v>339000.67</v>
      </c>
      <c r="F44" s="286">
        <v>68191.77</v>
      </c>
      <c r="M44" s="286">
        <v>2224890.19</v>
      </c>
      <c r="O44" s="271">
        <v>68707.179999999993</v>
      </c>
      <c r="R44" s="271">
        <v>92600</v>
      </c>
      <c r="T44" s="272">
        <v>128160</v>
      </c>
      <c r="W44" s="272">
        <v>139265.99</v>
      </c>
      <c r="X44" s="272">
        <v>23480.12</v>
      </c>
    </row>
    <row r="45" spans="1:24" x14ac:dyDescent="0.2">
      <c r="A45" s="286" t="s">
        <v>2165</v>
      </c>
      <c r="B45" s="270">
        <v>183198.3</v>
      </c>
      <c r="C45" s="270">
        <v>16960</v>
      </c>
      <c r="D45" s="270">
        <v>95447.66</v>
      </c>
      <c r="E45" s="286">
        <v>1903770.24</v>
      </c>
      <c r="F45" s="286">
        <v>606133.34</v>
      </c>
      <c r="J45" s="274">
        <v>10000</v>
      </c>
      <c r="O45" s="271">
        <v>178880.55</v>
      </c>
      <c r="R45" s="271">
        <v>115890</v>
      </c>
      <c r="T45" s="272">
        <v>149082</v>
      </c>
      <c r="W45" s="272">
        <v>96058.39</v>
      </c>
      <c r="X45" s="272">
        <v>89430.27</v>
      </c>
    </row>
    <row r="46" spans="1:24" x14ac:dyDescent="0.2">
      <c r="A46" s="286" t="s">
        <v>2022</v>
      </c>
      <c r="B46" s="270">
        <v>363316.45</v>
      </c>
      <c r="C46" s="270">
        <v>0</v>
      </c>
      <c r="D46" s="270">
        <v>76912.41</v>
      </c>
      <c r="E46" s="286">
        <v>1317184</v>
      </c>
      <c r="F46" s="286">
        <v>157444.82</v>
      </c>
      <c r="J46" s="274">
        <v>37.380000000000003</v>
      </c>
      <c r="L46" s="286">
        <v>-88236.71</v>
      </c>
      <c r="M46" s="286">
        <v>721555.06</v>
      </c>
      <c r="O46" s="271">
        <v>82289.23</v>
      </c>
      <c r="R46" s="271">
        <v>243649.3</v>
      </c>
      <c r="S46" s="271">
        <v>103936</v>
      </c>
      <c r="T46" s="272">
        <v>400249.3</v>
      </c>
      <c r="W46" s="272">
        <v>114480.81</v>
      </c>
      <c r="X46" s="272">
        <v>48631.1</v>
      </c>
    </row>
    <row r="47" spans="1:24" x14ac:dyDescent="0.2">
      <c r="A47" s="286" t="s">
        <v>2023</v>
      </c>
      <c r="B47" s="270">
        <v>493992.32</v>
      </c>
      <c r="C47" s="270">
        <v>0</v>
      </c>
      <c r="D47" s="270">
        <v>45158.12</v>
      </c>
      <c r="E47" s="286">
        <v>70052.740000000005</v>
      </c>
      <c r="F47" s="286">
        <v>703497.74</v>
      </c>
      <c r="J47" s="274">
        <v>0</v>
      </c>
      <c r="L47" s="286">
        <v>-40937.599999999999</v>
      </c>
      <c r="M47" s="286">
        <v>1541680.81</v>
      </c>
      <c r="O47" s="271">
        <v>407149.05</v>
      </c>
      <c r="R47" s="271">
        <v>336987</v>
      </c>
      <c r="S47" s="271">
        <v>170342</v>
      </c>
      <c r="T47" s="272">
        <v>563437</v>
      </c>
      <c r="W47" s="272">
        <v>125203.72</v>
      </c>
      <c r="X47" s="272">
        <v>49651.28</v>
      </c>
    </row>
    <row r="48" spans="1:24" x14ac:dyDescent="0.2">
      <c r="A48" s="286" t="s">
        <v>2024</v>
      </c>
      <c r="B48" s="270">
        <v>157253.70000000001</v>
      </c>
      <c r="C48" s="270">
        <v>0</v>
      </c>
      <c r="D48" s="270">
        <v>32787.54</v>
      </c>
      <c r="E48" s="286">
        <v>1453848.36</v>
      </c>
      <c r="F48" s="286">
        <v>488836.68</v>
      </c>
      <c r="J48" s="274">
        <v>42.06</v>
      </c>
      <c r="L48" s="286">
        <v>-118467.42</v>
      </c>
      <c r="M48" s="286">
        <v>3101072.39</v>
      </c>
      <c r="O48" s="271">
        <v>43400.9</v>
      </c>
      <c r="R48" s="271">
        <v>508025</v>
      </c>
      <c r="S48" s="271">
        <v>84000</v>
      </c>
      <c r="T48" s="272">
        <v>635885</v>
      </c>
      <c r="W48" s="272">
        <v>89353.29</v>
      </c>
      <c r="X48" s="272">
        <v>51020.54</v>
      </c>
    </row>
    <row r="49" spans="1:24" x14ac:dyDescent="0.2">
      <c r="A49" s="286" t="s">
        <v>2025</v>
      </c>
      <c r="B49" s="270">
        <v>231908.6</v>
      </c>
      <c r="C49" s="270">
        <v>0</v>
      </c>
      <c r="D49" s="270">
        <v>57331.34</v>
      </c>
      <c r="E49" s="286">
        <v>1905743.74</v>
      </c>
      <c r="F49" s="286">
        <v>121282.14</v>
      </c>
      <c r="J49" s="274">
        <v>46.73</v>
      </c>
      <c r="L49" s="286">
        <v>-60311.14</v>
      </c>
      <c r="M49" s="286">
        <v>2713140.37</v>
      </c>
      <c r="O49" s="271">
        <v>343628.85</v>
      </c>
      <c r="Q49" s="271">
        <v>340.05</v>
      </c>
      <c r="R49" s="271">
        <v>232782.5</v>
      </c>
      <c r="S49" s="271">
        <v>67936</v>
      </c>
      <c r="T49" s="272">
        <v>332412.5</v>
      </c>
      <c r="W49" s="272">
        <v>73911.429999999993</v>
      </c>
      <c r="X49" s="272">
        <v>37314.379999999997</v>
      </c>
    </row>
    <row r="50" spans="1:24" x14ac:dyDescent="0.2">
      <c r="A50" s="286" t="s">
        <v>2026</v>
      </c>
      <c r="B50" s="270">
        <v>524430.18000000005</v>
      </c>
      <c r="C50" s="270">
        <v>0</v>
      </c>
      <c r="D50" s="270">
        <v>69775.289999999994</v>
      </c>
      <c r="E50" s="286">
        <v>131947.26999999999</v>
      </c>
      <c r="F50" s="286">
        <v>268542.88</v>
      </c>
      <c r="H50" s="274">
        <v>62122.5</v>
      </c>
      <c r="J50" s="274">
        <v>42.77</v>
      </c>
      <c r="L50" s="286">
        <v>-124045.97</v>
      </c>
      <c r="M50" s="286">
        <v>2152655.08</v>
      </c>
      <c r="O50" s="271">
        <v>518367.95</v>
      </c>
      <c r="R50" s="271">
        <v>231107.5</v>
      </c>
      <c r="S50" s="271">
        <v>138612</v>
      </c>
      <c r="T50" s="272">
        <v>464227.5</v>
      </c>
      <c r="W50" s="272">
        <v>109285.08</v>
      </c>
      <c r="X50" s="272">
        <v>29268.78</v>
      </c>
    </row>
    <row r="51" spans="1:24" x14ac:dyDescent="0.2">
      <c r="A51" s="286" t="s">
        <v>2153</v>
      </c>
      <c r="B51" s="270">
        <v>62442.52</v>
      </c>
      <c r="C51" s="270">
        <v>0</v>
      </c>
      <c r="D51" s="270">
        <v>42898.79</v>
      </c>
      <c r="E51" s="286">
        <v>386112.92</v>
      </c>
      <c r="F51" s="286">
        <v>161036.01</v>
      </c>
      <c r="J51" s="274">
        <v>33.64</v>
      </c>
      <c r="L51" s="286">
        <v>-68874.009999999995</v>
      </c>
      <c r="M51" s="286">
        <v>2872107.81</v>
      </c>
      <c r="O51" s="271">
        <v>31150.67</v>
      </c>
      <c r="Q51" s="271">
        <v>91.13</v>
      </c>
      <c r="R51" s="271">
        <v>151354</v>
      </c>
      <c r="S51" s="271">
        <v>84000</v>
      </c>
      <c r="T51" s="272">
        <v>285134</v>
      </c>
      <c r="W51" s="272">
        <v>67586.64</v>
      </c>
      <c r="X51" s="272">
        <v>50444.7</v>
      </c>
    </row>
    <row r="52" spans="1:24" x14ac:dyDescent="0.2">
      <c r="A52" s="286" t="s">
        <v>2027</v>
      </c>
      <c r="B52" s="270">
        <v>222958.95</v>
      </c>
      <c r="C52" s="270">
        <v>0</v>
      </c>
      <c r="D52" s="270">
        <v>32984.99</v>
      </c>
      <c r="E52" s="286">
        <v>429337.34</v>
      </c>
      <c r="F52" s="286">
        <v>112695.54</v>
      </c>
      <c r="M52" s="286">
        <v>2033236.3</v>
      </c>
      <c r="O52" s="271">
        <v>470563.91</v>
      </c>
      <c r="R52" s="271">
        <v>143180</v>
      </c>
      <c r="T52" s="272">
        <v>398337</v>
      </c>
      <c r="W52" s="272">
        <v>109112.88</v>
      </c>
      <c r="X52" s="272">
        <v>17648.96</v>
      </c>
    </row>
    <row r="53" spans="1:24" x14ac:dyDescent="0.2">
      <c r="A53" s="286" t="s">
        <v>2028</v>
      </c>
      <c r="B53" s="270">
        <v>392904.18</v>
      </c>
      <c r="C53" s="270">
        <v>22150</v>
      </c>
      <c r="D53" s="270">
        <v>60454.09</v>
      </c>
      <c r="E53" s="286">
        <v>2053957.38</v>
      </c>
      <c r="F53" s="286">
        <v>552454.51</v>
      </c>
      <c r="M53" s="286">
        <v>575288.56999999995</v>
      </c>
      <c r="O53" s="271">
        <v>484352.5</v>
      </c>
      <c r="R53" s="271">
        <v>117100</v>
      </c>
      <c r="T53" s="272">
        <v>367634</v>
      </c>
      <c r="W53" s="272">
        <v>268076.03000000003</v>
      </c>
      <c r="X53" s="272">
        <v>52718.62</v>
      </c>
    </row>
    <row r="54" spans="1:24" x14ac:dyDescent="0.2">
      <c r="A54" s="286" t="s">
        <v>2029</v>
      </c>
      <c r="B54" s="270">
        <v>878482.38</v>
      </c>
      <c r="C54" s="270">
        <v>0</v>
      </c>
      <c r="D54" s="270">
        <v>21880.02</v>
      </c>
      <c r="E54" s="286">
        <v>2447160.9900000002</v>
      </c>
      <c r="F54" s="286">
        <v>158666.94</v>
      </c>
      <c r="M54" s="286">
        <v>1317062.58</v>
      </c>
      <c r="O54" s="271">
        <v>383566.22</v>
      </c>
      <c r="R54" s="271">
        <v>213640</v>
      </c>
      <c r="T54" s="272">
        <v>380950</v>
      </c>
      <c r="W54" s="272">
        <v>50361.69</v>
      </c>
      <c r="X54" s="272">
        <v>32987.480000000003</v>
      </c>
    </row>
    <row r="55" spans="1:24" x14ac:dyDescent="0.2">
      <c r="A55" s="286" t="s">
        <v>2030</v>
      </c>
      <c r="B55" s="270">
        <v>271639.02</v>
      </c>
      <c r="C55" s="270">
        <v>0</v>
      </c>
      <c r="D55" s="270">
        <v>46034.67</v>
      </c>
      <c r="E55" s="286">
        <v>91069.68</v>
      </c>
      <c r="F55" s="286">
        <v>247548.74</v>
      </c>
      <c r="M55" s="286">
        <v>2202516.2599999998</v>
      </c>
      <c r="O55" s="271">
        <v>396903.99</v>
      </c>
      <c r="R55" s="271">
        <v>112760</v>
      </c>
      <c r="T55" s="272">
        <v>310736</v>
      </c>
      <c r="W55" s="272">
        <v>81082.759999999995</v>
      </c>
      <c r="X55" s="272">
        <v>47154.84</v>
      </c>
    </row>
    <row r="56" spans="1:24" x14ac:dyDescent="0.2">
      <c r="A56" s="286" t="s">
        <v>2154</v>
      </c>
      <c r="B56" s="270">
        <v>703638.25</v>
      </c>
      <c r="D56" s="270">
        <v>34615.43</v>
      </c>
      <c r="E56" s="286">
        <v>347370.34</v>
      </c>
      <c r="F56" s="286">
        <v>135293.07999999999</v>
      </c>
      <c r="M56" s="286">
        <v>2224684.62</v>
      </c>
      <c r="O56" s="271">
        <v>399195.35</v>
      </c>
      <c r="R56" s="271">
        <v>71980</v>
      </c>
      <c r="T56" s="272">
        <v>280020</v>
      </c>
      <c r="W56" s="272">
        <v>92828.38</v>
      </c>
      <c r="X56" s="272">
        <v>32334.58</v>
      </c>
    </row>
    <row r="57" spans="1:24" x14ac:dyDescent="0.2">
      <c r="A57" s="286" t="s">
        <v>2031</v>
      </c>
      <c r="B57" s="270">
        <v>442218.35</v>
      </c>
      <c r="C57" s="270">
        <v>10040</v>
      </c>
      <c r="D57" s="270">
        <v>44843.95</v>
      </c>
      <c r="E57" s="286">
        <v>15192</v>
      </c>
      <c r="F57" s="286">
        <v>200363.85</v>
      </c>
      <c r="J57" s="274">
        <v>333.8</v>
      </c>
      <c r="K57" s="286">
        <v>-881517.69</v>
      </c>
      <c r="M57" s="286">
        <v>1546692.27</v>
      </c>
      <c r="O57" s="271">
        <v>254119.24</v>
      </c>
      <c r="R57" s="271">
        <v>283280</v>
      </c>
      <c r="S57" s="271">
        <v>39200</v>
      </c>
      <c r="T57" s="272">
        <v>445800</v>
      </c>
      <c r="W57" s="272">
        <v>53681.33</v>
      </c>
      <c r="X57" s="272">
        <v>22514.14</v>
      </c>
    </row>
    <row r="58" spans="1:24" x14ac:dyDescent="0.2">
      <c r="A58" s="286" t="s">
        <v>2032</v>
      </c>
      <c r="B58" s="270">
        <v>257431.82</v>
      </c>
      <c r="D58" s="270">
        <v>32382.11</v>
      </c>
      <c r="E58" s="286">
        <v>1389428.05</v>
      </c>
      <c r="F58" s="286">
        <v>375996.42</v>
      </c>
      <c r="G58" s="274">
        <v>1408.23</v>
      </c>
      <c r="H58" s="274">
        <v>17400</v>
      </c>
      <c r="I58" s="274">
        <v>163900</v>
      </c>
      <c r="J58" s="274">
        <v>45.14</v>
      </c>
      <c r="K58" s="286">
        <v>1636221.74</v>
      </c>
      <c r="L58" s="286">
        <v>89922.7</v>
      </c>
      <c r="M58" s="286">
        <v>305399.93</v>
      </c>
      <c r="O58" s="271">
        <v>203357.99</v>
      </c>
      <c r="R58" s="271">
        <v>257140</v>
      </c>
      <c r="T58" s="272">
        <v>449175</v>
      </c>
      <c r="W58" s="272">
        <v>143793.69</v>
      </c>
      <c r="X58" s="272">
        <v>12176.64</v>
      </c>
    </row>
    <row r="59" spans="1:24" x14ac:dyDescent="0.2">
      <c r="A59" s="286" t="s">
        <v>2033</v>
      </c>
      <c r="B59" s="270">
        <v>590686.61</v>
      </c>
      <c r="C59" s="270">
        <v>6840</v>
      </c>
      <c r="D59" s="270">
        <v>102099.68</v>
      </c>
      <c r="E59" s="286">
        <v>184769.88</v>
      </c>
      <c r="F59" s="286">
        <v>342864.3</v>
      </c>
      <c r="J59" s="274">
        <v>51.86</v>
      </c>
      <c r="K59" s="286">
        <v>-517528.59</v>
      </c>
      <c r="L59" s="286">
        <v>88840.14</v>
      </c>
      <c r="M59" s="286">
        <v>1630025.76</v>
      </c>
      <c r="O59" s="271">
        <v>233528.35</v>
      </c>
      <c r="R59" s="271">
        <v>215160</v>
      </c>
      <c r="S59" s="271">
        <v>34400</v>
      </c>
      <c r="T59" s="272">
        <v>326098</v>
      </c>
      <c r="W59" s="272">
        <v>76882.009999999995</v>
      </c>
      <c r="X59" s="272">
        <v>42603.040000000001</v>
      </c>
    </row>
    <row r="60" spans="1:24" x14ac:dyDescent="0.2">
      <c r="A60" s="286" t="s">
        <v>2034</v>
      </c>
      <c r="B60" s="270">
        <v>176295.33</v>
      </c>
      <c r="C60" s="270">
        <v>51288.26</v>
      </c>
      <c r="D60" s="270">
        <v>46028.15</v>
      </c>
      <c r="E60" s="286">
        <v>592184.36</v>
      </c>
      <c r="F60" s="286">
        <v>483578.18</v>
      </c>
      <c r="K60" s="286">
        <v>-1188221.6599999999</v>
      </c>
      <c r="L60" s="286">
        <v>46459.29</v>
      </c>
      <c r="M60" s="286">
        <v>2454167.9500000002</v>
      </c>
      <c r="O60" s="271">
        <v>224088.69</v>
      </c>
      <c r="R60" s="271">
        <v>170720</v>
      </c>
      <c r="S60" s="271">
        <v>30600</v>
      </c>
      <c r="T60" s="272">
        <v>286860</v>
      </c>
      <c r="W60" s="272">
        <v>73952.570000000007</v>
      </c>
      <c r="X60" s="272">
        <v>21991.42</v>
      </c>
    </row>
    <row r="61" spans="1:24" x14ac:dyDescent="0.2">
      <c r="A61" s="286" t="s">
        <v>2035</v>
      </c>
      <c r="B61" s="270">
        <v>137304.47</v>
      </c>
      <c r="C61" s="270">
        <v>34281.82</v>
      </c>
      <c r="D61" s="270">
        <v>46401.22</v>
      </c>
      <c r="E61" s="286">
        <v>776704.08</v>
      </c>
      <c r="F61" s="286">
        <v>261965.97</v>
      </c>
      <c r="G61" s="274">
        <v>7500</v>
      </c>
      <c r="J61" s="274">
        <v>1199.8399999999999</v>
      </c>
      <c r="K61" s="286">
        <v>-214357.81</v>
      </c>
      <c r="L61" s="286">
        <v>3448</v>
      </c>
      <c r="M61" s="286">
        <v>1419953.5</v>
      </c>
      <c r="O61" s="271">
        <v>196294.34</v>
      </c>
      <c r="R61" s="271">
        <v>177280</v>
      </c>
      <c r="S61" s="271">
        <v>28400</v>
      </c>
      <c r="T61" s="272">
        <v>263482</v>
      </c>
      <c r="V61" s="272">
        <v>4104</v>
      </c>
      <c r="W61" s="272">
        <v>78907.41</v>
      </c>
      <c r="X61" s="272">
        <v>7490.9</v>
      </c>
    </row>
    <row r="62" spans="1:24" x14ac:dyDescent="0.2">
      <c r="A62" s="286" t="s">
        <v>2036</v>
      </c>
      <c r="B62" s="270">
        <v>206919.92</v>
      </c>
      <c r="D62" s="270">
        <v>33305.300000000003</v>
      </c>
      <c r="E62" s="286">
        <v>441365.7</v>
      </c>
      <c r="F62" s="286">
        <v>183561.52</v>
      </c>
      <c r="K62" s="286">
        <v>-1233222.4099999999</v>
      </c>
      <c r="L62" s="286">
        <v>71461.119999999995</v>
      </c>
      <c r="M62" s="286">
        <v>1982389.67</v>
      </c>
      <c r="O62" s="271">
        <v>158884.19</v>
      </c>
      <c r="R62" s="271">
        <v>223680</v>
      </c>
      <c r="S62" s="271">
        <v>29200</v>
      </c>
      <c r="T62" s="272">
        <v>293162</v>
      </c>
      <c r="W62" s="272">
        <v>51812.11</v>
      </c>
      <c r="X62" s="272">
        <v>14950.02</v>
      </c>
    </row>
    <row r="63" spans="1:24" x14ac:dyDescent="0.2">
      <c r="A63" s="286" t="s">
        <v>2037</v>
      </c>
      <c r="B63" s="270">
        <v>655817.93000000005</v>
      </c>
      <c r="C63" s="270">
        <v>19511</v>
      </c>
      <c r="D63" s="270">
        <v>87552.6</v>
      </c>
      <c r="E63" s="286">
        <v>547324.23</v>
      </c>
      <c r="F63" s="286">
        <v>126758.69</v>
      </c>
      <c r="K63" s="286">
        <v>-100608.5</v>
      </c>
      <c r="L63" s="286">
        <v>55254.65</v>
      </c>
      <c r="M63" s="286">
        <v>1478254.91</v>
      </c>
      <c r="O63" s="271">
        <v>180264.39</v>
      </c>
      <c r="R63" s="271">
        <v>232120</v>
      </c>
      <c r="S63" s="271">
        <v>20400</v>
      </c>
      <c r="T63" s="272">
        <v>305592</v>
      </c>
      <c r="W63" s="272">
        <v>95242.98</v>
      </c>
      <c r="X63" s="272">
        <v>20350.02</v>
      </c>
    </row>
    <row r="64" spans="1:24" x14ac:dyDescent="0.2">
      <c r="A64" s="286" t="s">
        <v>2038</v>
      </c>
      <c r="B64" s="270">
        <v>279790.40000000002</v>
      </c>
      <c r="D64" s="270">
        <v>43411.87</v>
      </c>
      <c r="E64" s="286">
        <v>201503</v>
      </c>
      <c r="F64" s="286">
        <v>277884.3</v>
      </c>
      <c r="K64" s="286">
        <v>320546.14</v>
      </c>
      <c r="M64" s="286">
        <v>424358.77</v>
      </c>
      <c r="O64" s="271">
        <v>201928.63</v>
      </c>
      <c r="R64" s="271">
        <v>194160</v>
      </c>
      <c r="S64" s="271">
        <v>37200</v>
      </c>
      <c r="T64" s="272">
        <v>295780.5</v>
      </c>
      <c r="W64" s="272">
        <v>69716.03</v>
      </c>
      <c r="X64" s="272">
        <v>5024.4399999999996</v>
      </c>
    </row>
    <row r="65" spans="1:25" x14ac:dyDescent="0.2">
      <c r="A65" s="286" t="s">
        <v>2039</v>
      </c>
      <c r="B65" s="270">
        <v>229581.91</v>
      </c>
      <c r="D65" s="270">
        <v>32494.27</v>
      </c>
      <c r="E65" s="286">
        <v>1239881.3700000001</v>
      </c>
      <c r="F65" s="286">
        <v>72941.710000000006</v>
      </c>
      <c r="J65" s="274">
        <v>0</v>
      </c>
      <c r="L65" s="286">
        <v>1078639.76</v>
      </c>
      <c r="M65" s="286">
        <v>457634.96</v>
      </c>
      <c r="O65" s="271">
        <v>161751.69</v>
      </c>
      <c r="R65" s="271">
        <v>220440</v>
      </c>
      <c r="S65" s="271">
        <v>22800</v>
      </c>
      <c r="T65" s="272">
        <v>285856</v>
      </c>
      <c r="W65" s="272">
        <v>65394.47</v>
      </c>
      <c r="X65" s="272">
        <v>4838.68</v>
      </c>
    </row>
    <row r="66" spans="1:25" x14ac:dyDescent="0.2">
      <c r="A66" s="286" t="s">
        <v>2040</v>
      </c>
      <c r="B66" s="270">
        <v>389482.96</v>
      </c>
      <c r="C66" s="270">
        <v>22742</v>
      </c>
      <c r="D66" s="270">
        <v>56726.57</v>
      </c>
      <c r="E66" s="286">
        <v>28617.96</v>
      </c>
      <c r="F66" s="286">
        <v>283482.26</v>
      </c>
      <c r="J66" s="274">
        <v>371.4</v>
      </c>
      <c r="K66" s="286">
        <v>-444996.86</v>
      </c>
      <c r="L66" s="286">
        <v>183</v>
      </c>
      <c r="M66" s="286">
        <v>1208029.25</v>
      </c>
      <c r="O66" s="271">
        <v>233498.3</v>
      </c>
      <c r="R66" s="271">
        <v>312400</v>
      </c>
      <c r="S66" s="271">
        <v>31400</v>
      </c>
      <c r="T66" s="272">
        <v>441788</v>
      </c>
      <c r="W66" s="272">
        <v>90755.56</v>
      </c>
      <c r="X66" s="272">
        <v>13865.78</v>
      </c>
    </row>
    <row r="67" spans="1:25" x14ac:dyDescent="0.2">
      <c r="A67" s="286" t="s">
        <v>2041</v>
      </c>
      <c r="B67" s="270">
        <v>564756.94999999995</v>
      </c>
      <c r="C67" s="270">
        <v>26873.53</v>
      </c>
      <c r="D67" s="270">
        <v>68962.89</v>
      </c>
      <c r="E67" s="286">
        <v>502270.68</v>
      </c>
      <c r="F67" s="286">
        <v>295841.46000000002</v>
      </c>
      <c r="G67" s="274">
        <v>7200</v>
      </c>
      <c r="I67" s="274">
        <v>70000</v>
      </c>
      <c r="J67" s="274">
        <v>323</v>
      </c>
      <c r="K67" s="286">
        <v>-825356.04</v>
      </c>
      <c r="L67" s="286">
        <v>-132986.43</v>
      </c>
      <c r="M67" s="286">
        <v>2340789.7799999998</v>
      </c>
      <c r="O67" s="271">
        <v>208527.43</v>
      </c>
      <c r="R67" s="271">
        <v>995812</v>
      </c>
      <c r="S67" s="271">
        <v>31200</v>
      </c>
      <c r="T67" s="272">
        <v>1111712</v>
      </c>
      <c r="W67" s="272">
        <v>95140.35</v>
      </c>
      <c r="X67" s="272">
        <v>24305.88</v>
      </c>
    </row>
    <row r="68" spans="1:25" x14ac:dyDescent="0.2">
      <c r="A68" s="286" t="s">
        <v>2042</v>
      </c>
      <c r="B68" s="270">
        <v>75310.28</v>
      </c>
      <c r="D68" s="270">
        <v>60728.04</v>
      </c>
      <c r="E68" s="286">
        <v>75612</v>
      </c>
      <c r="F68" s="286">
        <v>362026.39</v>
      </c>
      <c r="K68" s="286">
        <v>69402.100000000006</v>
      </c>
      <c r="M68" s="286">
        <v>489048.9</v>
      </c>
      <c r="O68" s="271">
        <v>231011.08</v>
      </c>
      <c r="R68" s="271">
        <v>1086914</v>
      </c>
      <c r="S68" s="271">
        <v>34400</v>
      </c>
      <c r="T68" s="272">
        <v>1206094</v>
      </c>
      <c r="W68" s="272">
        <v>117703.22</v>
      </c>
      <c r="X68" s="272">
        <v>11366.86</v>
      </c>
      <c r="Y68" s="272">
        <v>5000</v>
      </c>
    </row>
    <row r="69" spans="1:25" x14ac:dyDescent="0.2">
      <c r="A69" s="286" t="s">
        <v>2155</v>
      </c>
      <c r="B69" s="270">
        <v>241580.94</v>
      </c>
      <c r="D69" s="270">
        <v>52825.69</v>
      </c>
      <c r="E69" s="286">
        <v>1623437.68</v>
      </c>
      <c r="F69" s="286">
        <v>479892.7</v>
      </c>
      <c r="L69" s="286">
        <v>-47680.45</v>
      </c>
      <c r="M69" s="286">
        <v>2396007.25</v>
      </c>
      <c r="O69" s="271">
        <v>220948.43</v>
      </c>
      <c r="R69" s="271">
        <v>542360</v>
      </c>
      <c r="S69" s="271">
        <v>34800</v>
      </c>
      <c r="T69" s="272">
        <v>633172</v>
      </c>
      <c r="W69" s="272">
        <v>79584.5</v>
      </c>
      <c r="X69" s="272">
        <v>25929.72</v>
      </c>
    </row>
    <row r="70" spans="1:25" x14ac:dyDescent="0.2">
      <c r="A70" s="286" t="s">
        <v>2166</v>
      </c>
      <c r="B70" s="270">
        <v>360560.57</v>
      </c>
      <c r="D70" s="270">
        <v>75810.009999999995</v>
      </c>
      <c r="E70" s="286">
        <v>5166666.6399999997</v>
      </c>
      <c r="F70" s="286">
        <v>360802.98</v>
      </c>
      <c r="K70" s="286">
        <v>-375795.99</v>
      </c>
      <c r="M70" s="286">
        <v>6403982.4100000001</v>
      </c>
      <c r="O70" s="271">
        <v>180068.3</v>
      </c>
      <c r="R70" s="271">
        <v>77100</v>
      </c>
      <c r="S70" s="271">
        <v>35200</v>
      </c>
      <c r="T70" s="272">
        <v>159914</v>
      </c>
      <c r="W70" s="272">
        <v>129823.42</v>
      </c>
      <c r="X70" s="272">
        <v>58605.1</v>
      </c>
    </row>
    <row r="71" spans="1:25" x14ac:dyDescent="0.2">
      <c r="A71" s="286" t="s">
        <v>2043</v>
      </c>
      <c r="B71" s="270">
        <v>597024.28</v>
      </c>
      <c r="C71" s="270">
        <v>0</v>
      </c>
      <c r="D71" s="270">
        <v>78739.429999999993</v>
      </c>
      <c r="E71" s="286">
        <v>828507.48</v>
      </c>
      <c r="F71" s="286">
        <v>2552.06</v>
      </c>
      <c r="L71" s="286">
        <v>-926940.79</v>
      </c>
      <c r="M71" s="286">
        <v>2227185.62</v>
      </c>
      <c r="O71" s="271">
        <v>570163.06999999995</v>
      </c>
      <c r="R71" s="271">
        <v>366280</v>
      </c>
      <c r="T71" s="272">
        <v>610037.5</v>
      </c>
      <c r="W71" s="272">
        <v>92781.45</v>
      </c>
      <c r="X71" s="272">
        <v>20219.7</v>
      </c>
    </row>
    <row r="72" spans="1:25" x14ac:dyDescent="0.2">
      <c r="A72" s="286" t="s">
        <v>2044</v>
      </c>
      <c r="B72" s="270">
        <v>553786.28</v>
      </c>
      <c r="C72" s="270">
        <v>0</v>
      </c>
      <c r="D72" s="270">
        <v>318141.18</v>
      </c>
      <c r="E72" s="286">
        <v>341672.87</v>
      </c>
      <c r="F72" s="286">
        <v>33295.919999999998</v>
      </c>
      <c r="J72" s="274">
        <v>3034.5</v>
      </c>
      <c r="L72" s="286">
        <v>-2980151.41</v>
      </c>
      <c r="M72" s="286">
        <v>4014093.13</v>
      </c>
      <c r="O72" s="271">
        <v>565859.36</v>
      </c>
      <c r="R72" s="271">
        <v>345140</v>
      </c>
      <c r="T72" s="272">
        <v>600390.5</v>
      </c>
      <c r="W72" s="272">
        <v>78895.149999999994</v>
      </c>
      <c r="X72" s="272">
        <v>15253.68</v>
      </c>
    </row>
    <row r="73" spans="1:25" x14ac:dyDescent="0.2">
      <c r="A73" s="286" t="s">
        <v>2045</v>
      </c>
      <c r="B73" s="270">
        <v>725284.96</v>
      </c>
      <c r="C73" s="270">
        <v>0</v>
      </c>
      <c r="D73" s="270">
        <v>201015.83</v>
      </c>
      <c r="E73" s="286">
        <v>46065.08</v>
      </c>
      <c r="F73" s="286">
        <v>126790.58</v>
      </c>
      <c r="J73" s="274">
        <v>0</v>
      </c>
      <c r="L73" s="286">
        <v>-1119311.55</v>
      </c>
      <c r="M73" s="286">
        <v>2082417.38</v>
      </c>
      <c r="O73" s="271">
        <v>546066.65</v>
      </c>
      <c r="R73" s="271">
        <v>361220</v>
      </c>
      <c r="T73" s="272">
        <v>575942.5</v>
      </c>
      <c r="W73" s="272">
        <v>170691.49</v>
      </c>
      <c r="X73" s="272">
        <v>18764.04</v>
      </c>
    </row>
    <row r="74" spans="1:25" x14ac:dyDescent="0.2">
      <c r="A74" s="286" t="s">
        <v>2046</v>
      </c>
      <c r="B74" s="270">
        <v>673087.99</v>
      </c>
      <c r="C74" s="270">
        <v>0</v>
      </c>
      <c r="D74" s="270">
        <v>65340.54</v>
      </c>
      <c r="E74" s="286">
        <v>4</v>
      </c>
      <c r="F74" s="286">
        <v>61244.76</v>
      </c>
      <c r="L74" s="286">
        <v>-1392456.84</v>
      </c>
      <c r="M74" s="286">
        <v>2028298.74</v>
      </c>
      <c r="O74" s="271">
        <v>407713.06</v>
      </c>
      <c r="R74" s="271">
        <v>240840</v>
      </c>
      <c r="T74" s="272">
        <v>417040.5</v>
      </c>
      <c r="W74" s="272">
        <v>52496.11</v>
      </c>
      <c r="X74" s="272">
        <v>5297.06</v>
      </c>
    </row>
    <row r="75" spans="1:25" x14ac:dyDescent="0.2">
      <c r="A75" s="286" t="s">
        <v>2047</v>
      </c>
      <c r="B75" s="270">
        <v>428806.79</v>
      </c>
      <c r="C75" s="270">
        <v>0</v>
      </c>
      <c r="D75" s="270">
        <v>173980.56</v>
      </c>
      <c r="E75" s="286">
        <v>-3723.37</v>
      </c>
      <c r="F75" s="286">
        <v>61396.4</v>
      </c>
      <c r="L75" s="286">
        <v>-2121375.52</v>
      </c>
      <c r="M75" s="286">
        <v>2569886.96</v>
      </c>
      <c r="O75" s="271">
        <v>464904.9</v>
      </c>
      <c r="R75" s="271">
        <v>323740</v>
      </c>
      <c r="T75" s="272">
        <v>517542.5</v>
      </c>
      <c r="W75" s="272">
        <v>39553.480000000003</v>
      </c>
      <c r="X75" s="272">
        <v>14256.98</v>
      </c>
    </row>
    <row r="76" spans="1:25" x14ac:dyDescent="0.2">
      <c r="A76" s="286" t="s">
        <v>2048</v>
      </c>
      <c r="B76" s="270">
        <v>536534.48</v>
      </c>
      <c r="C76" s="270">
        <v>0</v>
      </c>
      <c r="D76" s="270">
        <v>43047.519999999997</v>
      </c>
      <c r="E76" s="286">
        <v>26758.29</v>
      </c>
      <c r="F76" s="286">
        <v>-1889.7</v>
      </c>
      <c r="J76" s="274">
        <v>240</v>
      </c>
      <c r="L76" s="286">
        <v>-907517.68</v>
      </c>
      <c r="M76" s="286">
        <v>1423307.83</v>
      </c>
      <c r="N76" s="271">
        <v>944.03</v>
      </c>
      <c r="O76" s="271">
        <v>350733.53</v>
      </c>
      <c r="R76" s="271">
        <v>326260</v>
      </c>
      <c r="T76" s="272">
        <v>509688.5</v>
      </c>
      <c r="W76" s="272">
        <v>51834.74</v>
      </c>
      <c r="X76" s="272">
        <v>19885.88</v>
      </c>
    </row>
    <row r="77" spans="1:25" x14ac:dyDescent="0.2">
      <c r="A77" s="286" t="s">
        <v>2156</v>
      </c>
      <c r="B77" s="270">
        <v>165894.35999999999</v>
      </c>
      <c r="C77" s="270">
        <v>0</v>
      </c>
      <c r="D77" s="270">
        <v>292045.58</v>
      </c>
      <c r="E77" s="286">
        <v>51754.89</v>
      </c>
      <c r="F77" s="286">
        <v>19739.75</v>
      </c>
      <c r="J77" s="274">
        <v>300</v>
      </c>
      <c r="L77" s="286">
        <v>-1650823.97</v>
      </c>
      <c r="M77" s="286">
        <v>2051654.89</v>
      </c>
      <c r="O77" s="271">
        <v>432075.94</v>
      </c>
      <c r="R77" s="271">
        <v>284800</v>
      </c>
      <c r="T77" s="272">
        <v>415442.5</v>
      </c>
      <c r="W77" s="272">
        <v>140381.78</v>
      </c>
      <c r="X77" s="272">
        <v>28334</v>
      </c>
    </row>
    <row r="78" spans="1:25" x14ac:dyDescent="0.2">
      <c r="A78" s="286" t="s">
        <v>2049</v>
      </c>
      <c r="B78" s="270">
        <v>127688.05</v>
      </c>
      <c r="C78" s="270">
        <v>0</v>
      </c>
      <c r="D78" s="270">
        <v>99659.49</v>
      </c>
      <c r="E78" s="286">
        <v>677977.58</v>
      </c>
      <c r="F78" s="286">
        <v>214533.04</v>
      </c>
      <c r="H78" s="274">
        <v>574.73</v>
      </c>
      <c r="M78" s="286">
        <v>1625943.2</v>
      </c>
      <c r="O78" s="271">
        <v>211496.95999999999</v>
      </c>
      <c r="Q78" s="271">
        <v>83.91</v>
      </c>
      <c r="R78" s="271">
        <v>169140</v>
      </c>
      <c r="T78" s="272">
        <v>235330</v>
      </c>
      <c r="W78" s="272">
        <v>245246.58</v>
      </c>
      <c r="X78" s="272">
        <v>35121.39</v>
      </c>
    </row>
    <row r="79" spans="1:25" x14ac:dyDescent="0.2">
      <c r="A79" s="286" t="s">
        <v>2050</v>
      </c>
      <c r="B79" s="270">
        <v>36878.68</v>
      </c>
      <c r="C79" s="270">
        <v>0</v>
      </c>
      <c r="D79" s="270">
        <v>70748.179999999993</v>
      </c>
      <c r="E79" s="286">
        <v>326243.13</v>
      </c>
      <c r="F79" s="286">
        <v>105030.51</v>
      </c>
      <c r="H79" s="274">
        <v>12101.39</v>
      </c>
      <c r="M79" s="286">
        <v>1700209.39</v>
      </c>
      <c r="O79" s="271">
        <v>307372.65000000002</v>
      </c>
      <c r="R79" s="271">
        <v>210830</v>
      </c>
      <c r="T79" s="272">
        <v>399770</v>
      </c>
      <c r="W79" s="272">
        <v>73948.34</v>
      </c>
      <c r="X79" s="272">
        <v>24672.71</v>
      </c>
    </row>
    <row r="80" spans="1:25" x14ac:dyDescent="0.2">
      <c r="A80" s="286" t="s">
        <v>2051</v>
      </c>
      <c r="B80" s="270">
        <v>199110.98</v>
      </c>
      <c r="C80" s="270">
        <v>0</v>
      </c>
      <c r="D80" s="270">
        <v>63034.89</v>
      </c>
      <c r="E80" s="286">
        <v>362847.96</v>
      </c>
      <c r="F80" s="286">
        <v>83714.14</v>
      </c>
      <c r="M80" s="286">
        <v>1448416.88</v>
      </c>
      <c r="O80" s="271">
        <v>195455.98</v>
      </c>
      <c r="R80" s="271">
        <v>245860</v>
      </c>
      <c r="T80" s="272">
        <v>360044</v>
      </c>
      <c r="W80" s="272">
        <v>50034.48</v>
      </c>
      <c r="X80" s="272">
        <v>27781.919999999998</v>
      </c>
    </row>
    <row r="81" spans="1:24" x14ac:dyDescent="0.2">
      <c r="A81" s="286" t="s">
        <v>2052</v>
      </c>
      <c r="B81" s="270">
        <v>132937.48000000001</v>
      </c>
      <c r="C81" s="270">
        <v>0</v>
      </c>
      <c r="D81" s="270">
        <v>20686.310000000001</v>
      </c>
      <c r="E81" s="286">
        <v>409602.99</v>
      </c>
      <c r="F81" s="286">
        <v>355440.52</v>
      </c>
      <c r="M81" s="286">
        <v>2079850.72</v>
      </c>
      <c r="O81" s="271">
        <v>182270.12</v>
      </c>
      <c r="R81" s="271">
        <v>146034.19</v>
      </c>
      <c r="T81" s="272">
        <v>233894.19</v>
      </c>
      <c r="W81" s="272">
        <v>27109.51</v>
      </c>
      <c r="X81" s="272">
        <v>37855.08</v>
      </c>
    </row>
    <row r="82" spans="1:24" x14ac:dyDescent="0.2">
      <c r="A82" s="286" t="s">
        <v>2053</v>
      </c>
      <c r="B82" s="270">
        <v>62579.61</v>
      </c>
      <c r="C82" s="270">
        <v>0</v>
      </c>
      <c r="D82" s="270">
        <v>33920.28</v>
      </c>
      <c r="E82" s="286">
        <v>380173.56</v>
      </c>
      <c r="F82" s="286">
        <v>93036.57</v>
      </c>
      <c r="H82" s="274">
        <v>451</v>
      </c>
      <c r="M82" s="286">
        <v>1478004.6</v>
      </c>
      <c r="O82" s="271">
        <v>206199.21</v>
      </c>
      <c r="R82" s="271">
        <v>180110</v>
      </c>
      <c r="T82" s="272">
        <v>320075</v>
      </c>
      <c r="W82" s="272">
        <v>81613.8</v>
      </c>
      <c r="X82" s="272">
        <v>21313.34</v>
      </c>
    </row>
    <row r="83" spans="1:24" x14ac:dyDescent="0.2">
      <c r="A83" s="286" t="s">
        <v>2054</v>
      </c>
      <c r="B83" s="270">
        <v>271664.81</v>
      </c>
      <c r="C83" s="270">
        <v>0</v>
      </c>
      <c r="D83" s="270">
        <v>60036.11</v>
      </c>
      <c r="E83" s="286">
        <v>209417.60000000001</v>
      </c>
      <c r="F83" s="286">
        <v>48387.6</v>
      </c>
      <c r="M83" s="286">
        <v>1774409.19</v>
      </c>
      <c r="O83" s="271">
        <v>274665.55</v>
      </c>
      <c r="R83" s="271">
        <v>368010</v>
      </c>
      <c r="T83" s="272">
        <v>516690</v>
      </c>
      <c r="W83" s="272">
        <v>75072.11</v>
      </c>
      <c r="X83" s="272">
        <v>25042.29</v>
      </c>
    </row>
    <row r="84" spans="1:24" x14ac:dyDescent="0.2">
      <c r="A84" s="286" t="s">
        <v>2055</v>
      </c>
      <c r="B84" s="270">
        <v>114328.35</v>
      </c>
      <c r="C84" s="270">
        <v>0</v>
      </c>
      <c r="D84" s="270">
        <v>32739</v>
      </c>
      <c r="E84" s="286">
        <v>468315.72</v>
      </c>
      <c r="F84" s="286">
        <v>110499.65</v>
      </c>
      <c r="M84" s="286">
        <v>1568940.19</v>
      </c>
      <c r="O84" s="271">
        <v>255500.39</v>
      </c>
      <c r="R84" s="271">
        <v>213210</v>
      </c>
      <c r="T84" s="272">
        <v>363330</v>
      </c>
      <c r="W84" s="272">
        <v>50166.71</v>
      </c>
      <c r="X84" s="272">
        <v>21776.66</v>
      </c>
    </row>
    <row r="85" spans="1:24" x14ac:dyDescent="0.2">
      <c r="A85" s="286" t="s">
        <v>2056</v>
      </c>
      <c r="B85" s="270">
        <v>143490.47</v>
      </c>
      <c r="C85" s="270">
        <v>0</v>
      </c>
      <c r="D85" s="270">
        <v>22482.59</v>
      </c>
      <c r="E85" s="286">
        <v>503462.31</v>
      </c>
      <c r="F85" s="286">
        <v>38228.93</v>
      </c>
      <c r="M85" s="286">
        <v>1499346.49</v>
      </c>
      <c r="O85" s="271">
        <v>282295.77</v>
      </c>
      <c r="Q85" s="271">
        <v>678.28</v>
      </c>
      <c r="R85" s="271">
        <v>181860</v>
      </c>
      <c r="T85" s="272">
        <v>366980</v>
      </c>
      <c r="W85" s="272">
        <v>60189.82</v>
      </c>
      <c r="X85" s="272">
        <v>23399.78</v>
      </c>
    </row>
    <row r="86" spans="1:24" x14ac:dyDescent="0.2">
      <c r="A86" s="286" t="s">
        <v>2162</v>
      </c>
      <c r="B86" s="270">
        <v>141852.20000000001</v>
      </c>
      <c r="C86" s="270">
        <v>0</v>
      </c>
      <c r="D86" s="270">
        <v>31085.64</v>
      </c>
      <c r="E86" s="286">
        <v>476468.46</v>
      </c>
      <c r="F86" s="286">
        <v>54308.19</v>
      </c>
      <c r="L86" s="286">
        <v>146.19999999999999</v>
      </c>
      <c r="M86" s="286">
        <v>2293429.0699999998</v>
      </c>
      <c r="O86" s="271">
        <v>120365.51</v>
      </c>
      <c r="R86" s="271">
        <v>148870</v>
      </c>
      <c r="T86" s="272">
        <v>207574</v>
      </c>
      <c r="W86" s="272">
        <v>34416.22</v>
      </c>
      <c r="X86" s="272">
        <v>20247.12</v>
      </c>
    </row>
    <row r="87" spans="1:24" x14ac:dyDescent="0.2">
      <c r="A87" s="286" t="s">
        <v>2057</v>
      </c>
      <c r="B87" s="270">
        <v>359561.55</v>
      </c>
      <c r="C87" s="270">
        <v>0</v>
      </c>
      <c r="D87" s="270">
        <v>44150.46</v>
      </c>
      <c r="E87" s="286">
        <v>811138.76</v>
      </c>
      <c r="F87" s="286">
        <v>52294.7</v>
      </c>
      <c r="I87" s="274">
        <v>98000</v>
      </c>
      <c r="L87" s="286">
        <v>-271159.5</v>
      </c>
      <c r="M87" s="286">
        <v>1525529.54</v>
      </c>
      <c r="O87" s="271">
        <v>31363.63</v>
      </c>
      <c r="Q87" s="271">
        <v>1106.7</v>
      </c>
      <c r="R87" s="271">
        <v>150680</v>
      </c>
      <c r="T87" s="272">
        <v>190800</v>
      </c>
      <c r="W87" s="272">
        <v>66352.62</v>
      </c>
      <c r="X87" s="272">
        <v>9214.2800000000007</v>
      </c>
    </row>
    <row r="88" spans="1:24" x14ac:dyDescent="0.2">
      <c r="A88" s="286" t="s">
        <v>2058</v>
      </c>
      <c r="B88" s="270">
        <v>241415.63</v>
      </c>
      <c r="C88" s="270">
        <v>0</v>
      </c>
      <c r="D88" s="270">
        <v>29509.62</v>
      </c>
      <c r="E88" s="286">
        <v>418124.97</v>
      </c>
      <c r="F88" s="286">
        <v>28160.29</v>
      </c>
      <c r="H88" s="274">
        <v>73000</v>
      </c>
      <c r="I88" s="274">
        <v>37000</v>
      </c>
      <c r="L88" s="286">
        <v>-766288.77</v>
      </c>
      <c r="M88" s="286">
        <v>1451545.03</v>
      </c>
      <c r="O88" s="271">
        <v>12320.76</v>
      </c>
      <c r="R88" s="271">
        <v>143620</v>
      </c>
      <c r="T88" s="272">
        <v>185460</v>
      </c>
      <c r="W88" s="272">
        <v>37547.57</v>
      </c>
      <c r="X88" s="272">
        <v>8886.94</v>
      </c>
    </row>
    <row r="89" spans="1:24" x14ac:dyDescent="0.2">
      <c r="A89" s="286" t="s">
        <v>2059</v>
      </c>
      <c r="B89" s="270">
        <v>517722.87</v>
      </c>
      <c r="C89" s="270">
        <v>0</v>
      </c>
      <c r="D89" s="270">
        <v>47154.76</v>
      </c>
      <c r="E89" s="286">
        <v>2296300.7799999998</v>
      </c>
      <c r="F89" s="286">
        <v>-6360.76</v>
      </c>
      <c r="H89" s="274">
        <v>95000</v>
      </c>
      <c r="I89" s="274">
        <v>70000</v>
      </c>
      <c r="L89" s="286">
        <v>2327173.02</v>
      </c>
      <c r="M89" s="286">
        <v>328050.34000000003</v>
      </c>
      <c r="O89" s="271">
        <v>129684.38</v>
      </c>
      <c r="R89" s="271">
        <v>199220</v>
      </c>
      <c r="T89" s="272">
        <v>219796</v>
      </c>
      <c r="W89" s="272">
        <v>43568.55</v>
      </c>
      <c r="X89" s="272">
        <v>28777.54</v>
      </c>
    </row>
    <row r="90" spans="1:24" x14ac:dyDescent="0.2">
      <c r="A90" s="286" t="s">
        <v>2151</v>
      </c>
      <c r="B90" s="270">
        <v>124639.24</v>
      </c>
      <c r="C90" s="270">
        <v>0</v>
      </c>
      <c r="D90" s="270">
        <v>74918.710000000006</v>
      </c>
      <c r="E90" s="286">
        <v>286114.95</v>
      </c>
      <c r="F90" s="286">
        <v>11349.4</v>
      </c>
      <c r="H90" s="274">
        <v>130000</v>
      </c>
      <c r="I90" s="274">
        <v>66750</v>
      </c>
      <c r="L90" s="286">
        <v>-1433231.23</v>
      </c>
      <c r="M90" s="286">
        <v>1852229.71</v>
      </c>
      <c r="O90" s="271">
        <v>12855.32</v>
      </c>
      <c r="T90" s="272">
        <v>58200</v>
      </c>
      <c r="W90" s="272">
        <v>52498.94</v>
      </c>
      <c r="X90" s="272">
        <v>11117.56</v>
      </c>
    </row>
    <row r="91" spans="1:24" x14ac:dyDescent="0.2">
      <c r="A91" s="286" t="s">
        <v>2060</v>
      </c>
      <c r="B91" s="270">
        <v>217024.87</v>
      </c>
      <c r="C91" s="270">
        <v>0</v>
      </c>
      <c r="D91" s="270">
        <v>88065.51</v>
      </c>
      <c r="E91" s="286">
        <v>333005.71000000002</v>
      </c>
      <c r="F91" s="286">
        <v>-2134.4899999999998</v>
      </c>
      <c r="H91" s="274">
        <v>4650</v>
      </c>
      <c r="J91" s="274">
        <v>8.41</v>
      </c>
      <c r="L91" s="286">
        <v>-1795745.62</v>
      </c>
      <c r="M91" s="286">
        <v>2452917.63</v>
      </c>
      <c r="O91" s="271">
        <v>393156.94</v>
      </c>
      <c r="R91" s="271">
        <v>261880</v>
      </c>
      <c r="S91" s="271">
        <v>3000</v>
      </c>
      <c r="T91" s="272">
        <v>507840</v>
      </c>
      <c r="W91" s="272">
        <v>159767.46</v>
      </c>
      <c r="X91" s="272">
        <v>10648.3</v>
      </c>
    </row>
    <row r="92" spans="1:24" x14ac:dyDescent="0.2">
      <c r="A92" s="286" t="s">
        <v>2061</v>
      </c>
      <c r="B92" s="270">
        <v>85699.24</v>
      </c>
      <c r="C92" s="270">
        <v>0</v>
      </c>
      <c r="D92" s="270">
        <v>11152.21</v>
      </c>
      <c r="E92" s="286">
        <v>8656.4500000000007</v>
      </c>
      <c r="F92" s="286">
        <v>19384.080000000002</v>
      </c>
      <c r="H92" s="274">
        <v>92965.5</v>
      </c>
      <c r="L92" s="286">
        <v>-1905082.88</v>
      </c>
      <c r="M92" s="286">
        <v>1997915.47</v>
      </c>
      <c r="O92" s="271">
        <v>270847.69</v>
      </c>
      <c r="R92" s="271">
        <v>109700</v>
      </c>
      <c r="S92" s="271">
        <v>3000</v>
      </c>
      <c r="T92" s="272">
        <v>301800</v>
      </c>
      <c r="W92" s="272">
        <v>121088.23</v>
      </c>
      <c r="X92" s="272">
        <v>16629.57</v>
      </c>
    </row>
    <row r="93" spans="1:24" x14ac:dyDescent="0.2">
      <c r="A93" s="93" t="s">
        <v>1172</v>
      </c>
    </row>
    <row r="94" spans="1:24" x14ac:dyDescent="0.2">
      <c r="A94" s="286" t="s">
        <v>2062</v>
      </c>
      <c r="B94" s="270">
        <v>102216.31</v>
      </c>
      <c r="C94" s="270">
        <v>0</v>
      </c>
      <c r="D94" s="270">
        <v>60066.81</v>
      </c>
      <c r="E94" s="286">
        <v>34207.839999999997</v>
      </c>
      <c r="F94" s="286">
        <v>40</v>
      </c>
      <c r="J94" s="274">
        <v>500</v>
      </c>
      <c r="L94" s="286">
        <v>-516051.55</v>
      </c>
      <c r="M94" s="286">
        <v>679279.9</v>
      </c>
      <c r="O94" s="271">
        <v>798157.07</v>
      </c>
      <c r="R94" s="271">
        <v>172500</v>
      </c>
      <c r="S94" s="271">
        <v>6000</v>
      </c>
      <c r="T94" s="272">
        <v>427080</v>
      </c>
      <c r="W94" s="272">
        <v>504289.78</v>
      </c>
      <c r="X94" s="272">
        <v>4886.68</v>
      </c>
    </row>
    <row r="95" spans="1:24" x14ac:dyDescent="0.2">
      <c r="A95" s="286" t="s">
        <v>2063</v>
      </c>
      <c r="B95" s="270">
        <v>186081.74</v>
      </c>
      <c r="C95" s="270">
        <v>0</v>
      </c>
      <c r="D95" s="270">
        <v>103941.43</v>
      </c>
      <c r="E95" s="286">
        <v>15702.4</v>
      </c>
      <c r="F95" s="286">
        <v>110313.55</v>
      </c>
      <c r="H95" s="274">
        <v>16162</v>
      </c>
      <c r="L95" s="286">
        <v>-1919843.04</v>
      </c>
      <c r="M95" s="286">
        <v>2305013.7999999998</v>
      </c>
      <c r="O95" s="271">
        <v>361924.79</v>
      </c>
      <c r="R95" s="271">
        <v>141720</v>
      </c>
      <c r="S95" s="271">
        <v>4000</v>
      </c>
      <c r="T95" s="272">
        <v>362100</v>
      </c>
      <c r="W95" s="272">
        <v>123740.87</v>
      </c>
      <c r="X95" s="272">
        <v>555.55999999999995</v>
      </c>
    </row>
    <row r="96" spans="1:24" x14ac:dyDescent="0.2">
      <c r="A96" s="286" t="s">
        <v>2064</v>
      </c>
      <c r="B96" s="270">
        <v>530600.35</v>
      </c>
      <c r="C96" s="270">
        <v>20000</v>
      </c>
      <c r="D96" s="270">
        <v>57880.07</v>
      </c>
      <c r="E96" s="286">
        <v>4</v>
      </c>
      <c r="F96" s="286">
        <v>-19739.810000000001</v>
      </c>
      <c r="J96" s="274">
        <v>175</v>
      </c>
      <c r="L96" s="286">
        <v>-91079.65</v>
      </c>
      <c r="M96" s="286">
        <v>266818</v>
      </c>
      <c r="O96" s="271">
        <v>813415.07</v>
      </c>
      <c r="R96" s="271">
        <v>119820</v>
      </c>
      <c r="S96" s="271">
        <v>3000</v>
      </c>
      <c r="T96" s="272">
        <v>358760</v>
      </c>
      <c r="W96" s="272">
        <v>116815.25</v>
      </c>
      <c r="X96" s="272">
        <v>44040.56</v>
      </c>
    </row>
    <row r="97" spans="1:24" x14ac:dyDescent="0.2">
      <c r="A97" s="286" t="s">
        <v>2065</v>
      </c>
      <c r="B97" s="270">
        <v>225358.75</v>
      </c>
      <c r="C97" s="270">
        <v>0</v>
      </c>
      <c r="D97" s="270">
        <v>52899.38</v>
      </c>
      <c r="E97" s="286">
        <v>5</v>
      </c>
      <c r="F97" s="286">
        <v>2020.73</v>
      </c>
      <c r="J97" s="274">
        <v>1987</v>
      </c>
      <c r="L97" s="286">
        <v>-1622225.54</v>
      </c>
      <c r="M97" s="286">
        <v>1877398.81</v>
      </c>
      <c r="O97" s="271">
        <v>128179.22</v>
      </c>
      <c r="R97" s="271">
        <v>101410</v>
      </c>
      <c r="S97" s="271">
        <v>3000</v>
      </c>
      <c r="T97" s="272">
        <v>155452</v>
      </c>
      <c r="W97" s="272">
        <v>51025.18</v>
      </c>
      <c r="X97" s="272">
        <v>2988.45</v>
      </c>
    </row>
    <row r="98" spans="1:24" x14ac:dyDescent="0.2">
      <c r="A98" s="286" t="s">
        <v>2066</v>
      </c>
      <c r="B98" s="270">
        <v>113951.14</v>
      </c>
      <c r="C98" s="270">
        <v>0</v>
      </c>
      <c r="D98" s="270">
        <v>94143.97</v>
      </c>
      <c r="E98" s="286">
        <v>506101.68</v>
      </c>
      <c r="F98" s="286">
        <v>47907.71</v>
      </c>
      <c r="H98" s="274">
        <v>2400</v>
      </c>
      <c r="J98" s="274">
        <v>655.75</v>
      </c>
      <c r="L98" s="286">
        <v>-30744.37</v>
      </c>
      <c r="M98" s="286">
        <v>804941.61</v>
      </c>
      <c r="O98" s="271">
        <v>369970.69</v>
      </c>
      <c r="Q98" s="271">
        <v>124.2</v>
      </c>
      <c r="R98" s="271">
        <v>98860</v>
      </c>
      <c r="S98" s="271">
        <v>2000</v>
      </c>
      <c r="T98" s="272">
        <v>311306</v>
      </c>
      <c r="V98" s="272">
        <v>5869.6</v>
      </c>
      <c r="W98" s="272">
        <v>151661.38</v>
      </c>
      <c r="X98" s="272">
        <v>17266.400000000001</v>
      </c>
    </row>
    <row r="99" spans="1:24" x14ac:dyDescent="0.2">
      <c r="A99" s="286" t="s">
        <v>2067</v>
      </c>
      <c r="B99" s="270">
        <v>185826.04</v>
      </c>
      <c r="C99" s="270">
        <v>0</v>
      </c>
      <c r="D99" s="270">
        <v>75753.440000000002</v>
      </c>
      <c r="E99" s="286">
        <v>-21194.66</v>
      </c>
      <c r="F99" s="286">
        <v>5236</v>
      </c>
      <c r="L99" s="286">
        <v>-2280298.44</v>
      </c>
      <c r="M99" s="286">
        <v>2543552.06</v>
      </c>
      <c r="O99" s="271">
        <v>213759.29</v>
      </c>
      <c r="R99" s="271">
        <v>118020</v>
      </c>
      <c r="T99" s="272">
        <v>207079</v>
      </c>
      <c r="W99" s="272">
        <v>116452.43</v>
      </c>
      <c r="X99" s="272">
        <v>21198.66</v>
      </c>
    </row>
    <row r="100" spans="1:24" x14ac:dyDescent="0.2">
      <c r="A100" s="286" t="s">
        <v>2068</v>
      </c>
      <c r="B100" s="270">
        <v>119226.16</v>
      </c>
      <c r="C100" s="270">
        <v>0</v>
      </c>
      <c r="D100" s="270">
        <v>41900.339999999997</v>
      </c>
      <c r="E100" s="286">
        <v>189852.34</v>
      </c>
      <c r="F100" s="286">
        <v>7835.62</v>
      </c>
      <c r="H100" s="274">
        <v>4500</v>
      </c>
      <c r="J100" s="274">
        <v>103</v>
      </c>
      <c r="L100" s="286">
        <v>-1348324.36</v>
      </c>
      <c r="M100" s="286">
        <v>1708771</v>
      </c>
      <c r="O100" s="271">
        <v>49819.31</v>
      </c>
      <c r="R100" s="271">
        <v>237460</v>
      </c>
      <c r="S100" s="271">
        <v>3000</v>
      </c>
      <c r="T100" s="272">
        <v>177496.55</v>
      </c>
      <c r="W100" s="272">
        <v>103008.22</v>
      </c>
      <c r="X100" s="272">
        <v>10207.719999999999</v>
      </c>
    </row>
    <row r="101" spans="1:24" x14ac:dyDescent="0.2">
      <c r="A101" s="286" t="s">
        <v>2069</v>
      </c>
      <c r="B101" s="270">
        <v>60395.23</v>
      </c>
      <c r="C101" s="270">
        <v>0</v>
      </c>
      <c r="D101" s="270">
        <v>98196.01</v>
      </c>
      <c r="E101" s="286">
        <v>179261.42</v>
      </c>
      <c r="F101" s="286">
        <v>-14229.15</v>
      </c>
      <c r="H101" s="274">
        <v>8962.5</v>
      </c>
      <c r="J101" s="274">
        <v>1923</v>
      </c>
      <c r="L101" s="286">
        <v>-1945466.31</v>
      </c>
      <c r="M101" s="286">
        <v>2266060.31</v>
      </c>
      <c r="O101" s="271">
        <v>312842.21999999997</v>
      </c>
      <c r="R101" s="271">
        <v>248220</v>
      </c>
      <c r="S101" s="271">
        <v>6000</v>
      </c>
      <c r="T101" s="272">
        <v>433680</v>
      </c>
      <c r="W101" s="272">
        <v>88702.59</v>
      </c>
      <c r="X101" s="272">
        <v>44039.62</v>
      </c>
    </row>
    <row r="102" spans="1:24" x14ac:dyDescent="0.2">
      <c r="A102" s="286" t="s">
        <v>2070</v>
      </c>
      <c r="B102" s="270">
        <v>113145.85</v>
      </c>
      <c r="C102" s="270">
        <v>0</v>
      </c>
      <c r="D102" s="270">
        <v>18584.95</v>
      </c>
      <c r="E102" s="286">
        <v>13032.75</v>
      </c>
      <c r="F102" s="286">
        <v>3996.25</v>
      </c>
      <c r="L102" s="286">
        <v>-123788</v>
      </c>
      <c r="M102" s="286">
        <v>803987.63</v>
      </c>
      <c r="O102" s="271">
        <v>195989.63</v>
      </c>
      <c r="R102" s="271">
        <v>220960</v>
      </c>
      <c r="S102" s="271">
        <v>3000</v>
      </c>
      <c r="T102" s="272">
        <v>279640</v>
      </c>
      <c r="V102" s="272">
        <v>6200</v>
      </c>
      <c r="W102" s="272">
        <v>102206.88</v>
      </c>
      <c r="X102" s="272">
        <v>4728.6400000000003</v>
      </c>
    </row>
    <row r="103" spans="1:24" x14ac:dyDescent="0.2">
      <c r="A103" s="286" t="s">
        <v>2071</v>
      </c>
      <c r="B103" s="270">
        <v>105476.03</v>
      </c>
      <c r="C103" s="270">
        <v>0</v>
      </c>
      <c r="D103" s="270">
        <v>49603.38</v>
      </c>
      <c r="E103" s="286">
        <v>1178650.46</v>
      </c>
      <c r="F103" s="286">
        <v>38</v>
      </c>
      <c r="L103" s="286">
        <v>-1427391.84</v>
      </c>
      <c r="M103" s="286">
        <v>2982456.62</v>
      </c>
      <c r="O103" s="271">
        <v>242994.35</v>
      </c>
      <c r="R103" s="271">
        <v>125640</v>
      </c>
      <c r="T103" s="272">
        <v>271200</v>
      </c>
      <c r="V103" s="272">
        <v>13300</v>
      </c>
      <c r="W103" s="272">
        <v>81713.8</v>
      </c>
      <c r="X103" s="272">
        <v>219686.46</v>
      </c>
    </row>
    <row r="104" spans="1:24" x14ac:dyDescent="0.2">
      <c r="A104" s="286" t="s">
        <v>2072</v>
      </c>
      <c r="B104" s="270">
        <v>116734.26</v>
      </c>
      <c r="C104" s="270">
        <v>0</v>
      </c>
      <c r="D104" s="270">
        <v>63276.480000000003</v>
      </c>
      <c r="E104" s="286">
        <v>-4128.33</v>
      </c>
      <c r="F104" s="286">
        <v>144645.56</v>
      </c>
      <c r="H104" s="274">
        <v>2775</v>
      </c>
      <c r="J104" s="274">
        <v>-141.16999999999999</v>
      </c>
      <c r="L104" s="286">
        <v>-1759665.01</v>
      </c>
      <c r="M104" s="286">
        <v>2096504</v>
      </c>
      <c r="O104" s="271">
        <v>329511.44</v>
      </c>
      <c r="R104" s="271">
        <v>202820</v>
      </c>
      <c r="S104" s="271">
        <v>6000</v>
      </c>
      <c r="T104" s="272">
        <v>431280</v>
      </c>
      <c r="W104" s="272">
        <v>108742.52</v>
      </c>
      <c r="X104" s="272">
        <v>12264.77</v>
      </c>
    </row>
    <row r="105" spans="1:24" x14ac:dyDescent="0.2">
      <c r="A105" s="286" t="s">
        <v>2073</v>
      </c>
      <c r="B105" s="270">
        <v>316765.90000000002</v>
      </c>
      <c r="C105" s="270">
        <v>0</v>
      </c>
      <c r="D105" s="270">
        <v>65074.05</v>
      </c>
      <c r="E105" s="286">
        <v>431394.46</v>
      </c>
      <c r="F105" s="286">
        <v>86162.51</v>
      </c>
      <c r="J105" s="274">
        <v>-101948.22</v>
      </c>
      <c r="L105" s="286">
        <v>-3387358.17</v>
      </c>
      <c r="M105" s="286">
        <v>4349913</v>
      </c>
      <c r="O105" s="271">
        <v>525655.43000000005</v>
      </c>
      <c r="Q105" s="271">
        <v>340.33</v>
      </c>
      <c r="R105" s="271">
        <v>119280</v>
      </c>
      <c r="S105" s="271">
        <v>3000</v>
      </c>
      <c r="T105" s="272">
        <v>434004</v>
      </c>
      <c r="W105" s="272">
        <v>156658.85</v>
      </c>
      <c r="X105" s="272">
        <v>18822.599999999999</v>
      </c>
    </row>
    <row r="106" spans="1:24" x14ac:dyDescent="0.2">
      <c r="A106" s="286" t="s">
        <v>2074</v>
      </c>
      <c r="B106" s="270">
        <v>425820.85</v>
      </c>
      <c r="C106" s="270">
        <v>0</v>
      </c>
      <c r="D106" s="270">
        <v>1229316.52</v>
      </c>
      <c r="E106" s="286">
        <v>1238712.1000000001</v>
      </c>
      <c r="F106" s="286">
        <v>2911.75</v>
      </c>
      <c r="H106" s="274">
        <v>6675</v>
      </c>
      <c r="J106" s="274">
        <v>0</v>
      </c>
      <c r="L106" s="286">
        <v>-714922.02</v>
      </c>
      <c r="M106" s="286">
        <v>2447083.0099999998</v>
      </c>
      <c r="O106" s="271">
        <v>2594914.5299999998</v>
      </c>
      <c r="Q106" s="271">
        <v>0.12</v>
      </c>
      <c r="R106" s="271">
        <v>93300</v>
      </c>
      <c r="S106" s="271">
        <v>3000</v>
      </c>
      <c r="T106" s="272">
        <v>245425</v>
      </c>
      <c r="W106" s="272">
        <v>1282698.29</v>
      </c>
      <c r="X106" s="272">
        <v>5166.13</v>
      </c>
    </row>
    <row r="107" spans="1:24" x14ac:dyDescent="0.2">
      <c r="A107" s="286" t="s">
        <v>2157</v>
      </c>
      <c r="B107" s="270">
        <v>282622.5</v>
      </c>
      <c r="C107" s="270">
        <v>0</v>
      </c>
      <c r="D107" s="270">
        <v>42292.44</v>
      </c>
      <c r="E107" s="286">
        <v>237912.6</v>
      </c>
      <c r="F107" s="286">
        <v>2155.5</v>
      </c>
      <c r="J107" s="274">
        <v>-323.2</v>
      </c>
      <c r="L107" s="286">
        <v>-1836814.19</v>
      </c>
      <c r="M107" s="286">
        <v>2389700.83</v>
      </c>
      <c r="O107" s="271">
        <v>323000.71999999997</v>
      </c>
      <c r="Q107" s="271">
        <v>121.23</v>
      </c>
      <c r="R107" s="271">
        <v>201680</v>
      </c>
      <c r="S107" s="271">
        <v>6000</v>
      </c>
      <c r="T107" s="272">
        <v>399880</v>
      </c>
      <c r="W107" s="272">
        <v>89661.53</v>
      </c>
      <c r="X107" s="272">
        <v>23876.82</v>
      </c>
    </row>
    <row r="108" spans="1:24" x14ac:dyDescent="0.2">
      <c r="A108" s="286" t="s">
        <v>2158</v>
      </c>
      <c r="B108" s="270">
        <v>119471.94</v>
      </c>
      <c r="C108" s="270">
        <v>0</v>
      </c>
      <c r="D108" s="270">
        <v>84027.55</v>
      </c>
      <c r="E108" s="286">
        <v>238751</v>
      </c>
      <c r="F108" s="286">
        <v>1025</v>
      </c>
      <c r="L108" s="286">
        <v>-4892075.5999999996</v>
      </c>
      <c r="M108" s="286">
        <v>5385590.1100000003</v>
      </c>
      <c r="O108" s="271">
        <v>238489.67</v>
      </c>
      <c r="R108" s="271">
        <v>46800</v>
      </c>
      <c r="T108" s="272">
        <v>197680</v>
      </c>
      <c r="W108" s="272">
        <v>115664.19</v>
      </c>
      <c r="X108" s="272">
        <v>18961.5</v>
      </c>
    </row>
    <row r="109" spans="1:24" x14ac:dyDescent="0.2">
      <c r="A109" s="286" t="s">
        <v>2075</v>
      </c>
      <c r="B109" s="270">
        <v>202575.48</v>
      </c>
      <c r="C109" s="270">
        <v>0</v>
      </c>
      <c r="D109" s="270">
        <v>35575.25</v>
      </c>
      <c r="E109" s="286">
        <v>248178.95</v>
      </c>
      <c r="F109" s="286">
        <v>92426.77</v>
      </c>
      <c r="L109" s="286">
        <v>-1104377.05</v>
      </c>
      <c r="M109" s="286">
        <v>1851650.31</v>
      </c>
      <c r="O109" s="271">
        <v>165107.28</v>
      </c>
      <c r="R109" s="271">
        <v>197080</v>
      </c>
      <c r="S109" s="271">
        <v>3000</v>
      </c>
      <c r="T109" s="272">
        <v>301321</v>
      </c>
      <c r="W109" s="272">
        <v>75480.240000000005</v>
      </c>
      <c r="X109" s="272">
        <v>27461.22</v>
      </c>
    </row>
    <row r="110" spans="1:24" x14ac:dyDescent="0.2">
      <c r="A110" s="286" t="s">
        <v>2076</v>
      </c>
      <c r="B110" s="270">
        <v>289943.57</v>
      </c>
      <c r="C110" s="270">
        <v>0</v>
      </c>
      <c r="D110" s="270">
        <v>29556.43</v>
      </c>
      <c r="E110" s="286">
        <v>620531.34</v>
      </c>
      <c r="F110" s="286">
        <v>131259.92000000001</v>
      </c>
      <c r="L110" s="286">
        <v>-248313.15</v>
      </c>
      <c r="M110" s="286">
        <v>1448584.45</v>
      </c>
      <c r="O110" s="271">
        <v>199765.38</v>
      </c>
      <c r="R110" s="271">
        <v>229020</v>
      </c>
      <c r="S110" s="271">
        <v>6000</v>
      </c>
      <c r="T110" s="272">
        <v>327385</v>
      </c>
      <c r="W110" s="272">
        <v>82871.320000000007</v>
      </c>
      <c r="X110" s="272">
        <v>38960.14</v>
      </c>
    </row>
    <row r="111" spans="1:24" x14ac:dyDescent="0.2">
      <c r="A111" s="286" t="s">
        <v>2077</v>
      </c>
      <c r="B111" s="270">
        <v>131141.26999999999</v>
      </c>
      <c r="D111" s="270">
        <v>50722.12</v>
      </c>
      <c r="E111" s="286">
        <v>294578.28000000003</v>
      </c>
      <c r="F111" s="286">
        <v>63540.43</v>
      </c>
      <c r="J111" s="274">
        <v>100</v>
      </c>
      <c r="L111" s="286">
        <v>-1759237.14</v>
      </c>
      <c r="M111" s="286">
        <v>2294612.94</v>
      </c>
      <c r="O111" s="271">
        <v>189857.3</v>
      </c>
      <c r="Q111" s="271">
        <v>112.51</v>
      </c>
      <c r="R111" s="271">
        <v>302640</v>
      </c>
      <c r="S111" s="271">
        <v>3000</v>
      </c>
      <c r="T111" s="272">
        <v>429146</v>
      </c>
      <c r="W111" s="272">
        <v>109860.71</v>
      </c>
      <c r="X111" s="272">
        <v>24996.39</v>
      </c>
    </row>
    <row r="112" spans="1:24" x14ac:dyDescent="0.2">
      <c r="A112" s="286" t="s">
        <v>2078</v>
      </c>
      <c r="B112" s="270">
        <v>47111.66</v>
      </c>
      <c r="C112" s="270">
        <v>0</v>
      </c>
      <c r="D112" s="270">
        <v>31391.01</v>
      </c>
      <c r="E112" s="286">
        <v>163983.91</v>
      </c>
      <c r="F112" s="286">
        <v>85229.78</v>
      </c>
      <c r="J112" s="274">
        <v>0</v>
      </c>
      <c r="L112" s="286">
        <v>-1100226.8500000001</v>
      </c>
      <c r="M112" s="286">
        <v>1767292.42</v>
      </c>
      <c r="O112" s="271">
        <v>164627.63</v>
      </c>
      <c r="R112" s="271">
        <v>248780</v>
      </c>
      <c r="S112" s="271">
        <v>4000</v>
      </c>
      <c r="T112" s="272">
        <v>329360</v>
      </c>
      <c r="W112" s="272">
        <v>60022.41</v>
      </c>
      <c r="X112" s="272">
        <v>21665.23</v>
      </c>
    </row>
    <row r="113" spans="1:24" x14ac:dyDescent="0.2">
      <c r="A113" s="286" t="s">
        <v>2079</v>
      </c>
      <c r="B113" s="270">
        <v>60860.55</v>
      </c>
      <c r="C113" s="270">
        <v>0</v>
      </c>
      <c r="D113" s="270">
        <v>11727.66</v>
      </c>
      <c r="E113" s="286">
        <v>786344.01</v>
      </c>
      <c r="F113" s="286">
        <v>54772.82</v>
      </c>
      <c r="L113" s="286">
        <v>-87814.080000000002</v>
      </c>
      <c r="M113" s="286">
        <v>1775492.61</v>
      </c>
      <c r="O113" s="271">
        <v>227666.73</v>
      </c>
      <c r="R113" s="271">
        <v>289500</v>
      </c>
      <c r="S113" s="271">
        <v>6000</v>
      </c>
      <c r="T113" s="272">
        <v>433402</v>
      </c>
      <c r="W113" s="272">
        <v>173355.91</v>
      </c>
      <c r="X113" s="272">
        <v>29703.48</v>
      </c>
    </row>
    <row r="114" spans="1:24" x14ac:dyDescent="0.2">
      <c r="A114" s="286" t="s">
        <v>2159</v>
      </c>
      <c r="B114" s="270">
        <v>201477.11</v>
      </c>
      <c r="D114" s="270">
        <v>35306.629999999997</v>
      </c>
      <c r="E114" s="286">
        <v>246825.74</v>
      </c>
      <c r="F114" s="286">
        <v>108990.29</v>
      </c>
      <c r="L114" s="286">
        <v>-72279.960000000006</v>
      </c>
      <c r="M114" s="286">
        <v>2441491.2400000002</v>
      </c>
      <c r="O114" s="271">
        <v>180027.01</v>
      </c>
      <c r="R114" s="271">
        <v>116240</v>
      </c>
      <c r="S114" s="271">
        <v>3000</v>
      </c>
      <c r="T114" s="272">
        <v>189429</v>
      </c>
      <c r="W114" s="272">
        <v>144255.6</v>
      </c>
      <c r="X114" s="272">
        <v>26395.58</v>
      </c>
    </row>
    <row r="115" spans="1:24" x14ac:dyDescent="0.2">
      <c r="A115" s="286" t="s">
        <v>2080</v>
      </c>
      <c r="B115" s="270">
        <v>148262.59</v>
      </c>
      <c r="C115" s="270">
        <v>199077.11</v>
      </c>
      <c r="D115" s="270">
        <v>23416.2</v>
      </c>
      <c r="E115" s="286">
        <v>168815.71</v>
      </c>
      <c r="F115" s="286">
        <v>106425.32</v>
      </c>
      <c r="H115" s="274">
        <v>0</v>
      </c>
      <c r="J115" s="274">
        <v>46.26</v>
      </c>
      <c r="L115" s="286">
        <v>105990</v>
      </c>
      <c r="M115" s="286">
        <v>1753510.53</v>
      </c>
      <c r="O115" s="271">
        <v>325225.52</v>
      </c>
      <c r="R115" s="271">
        <v>334260</v>
      </c>
      <c r="T115" s="272">
        <v>478240</v>
      </c>
      <c r="W115" s="272">
        <v>116751.88</v>
      </c>
      <c r="X115" s="272">
        <v>16022.54</v>
      </c>
    </row>
    <row r="116" spans="1:24" x14ac:dyDescent="0.2">
      <c r="A116" s="286" t="s">
        <v>2081</v>
      </c>
      <c r="B116" s="270">
        <v>437584.66</v>
      </c>
      <c r="C116" s="270">
        <v>0</v>
      </c>
      <c r="D116" s="270">
        <v>37926.78</v>
      </c>
      <c r="E116" s="286">
        <v>183004.22</v>
      </c>
      <c r="F116" s="286">
        <v>129694.19</v>
      </c>
      <c r="H116" s="274">
        <v>0</v>
      </c>
      <c r="J116" s="274">
        <v>63.55</v>
      </c>
      <c r="L116" s="286">
        <v>-171174.34</v>
      </c>
      <c r="M116" s="286">
        <v>2570940.36</v>
      </c>
      <c r="O116" s="271">
        <v>441382.36</v>
      </c>
      <c r="R116" s="271">
        <v>216260</v>
      </c>
      <c r="T116" s="272">
        <v>415290</v>
      </c>
      <c r="W116" s="272">
        <v>117262.23</v>
      </c>
      <c r="X116" s="272">
        <v>33359.019999999997</v>
      </c>
    </row>
    <row r="117" spans="1:24" x14ac:dyDescent="0.2">
      <c r="A117" s="286" t="s">
        <v>2082</v>
      </c>
      <c r="B117" s="270">
        <v>661499.69999999995</v>
      </c>
      <c r="C117" s="270">
        <v>0</v>
      </c>
      <c r="D117" s="270">
        <v>39840.81</v>
      </c>
      <c r="E117" s="286">
        <v>959748.12</v>
      </c>
      <c r="F117" s="286">
        <v>151981.57</v>
      </c>
      <c r="L117" s="286">
        <v>-117627.55</v>
      </c>
      <c r="M117" s="286">
        <v>2193906.69</v>
      </c>
      <c r="O117" s="271">
        <v>335258.34000000003</v>
      </c>
      <c r="R117" s="271">
        <v>321600</v>
      </c>
      <c r="T117" s="272">
        <v>448040</v>
      </c>
      <c r="W117" s="272">
        <v>122357.27</v>
      </c>
      <c r="X117" s="272">
        <v>42029.98</v>
      </c>
    </row>
    <row r="118" spans="1:24" x14ac:dyDescent="0.2">
      <c r="A118" s="286" t="s">
        <v>2083</v>
      </c>
      <c r="B118" s="270">
        <v>442255.46</v>
      </c>
      <c r="C118" s="270">
        <v>0</v>
      </c>
      <c r="D118" s="270">
        <v>87450.09</v>
      </c>
      <c r="E118" s="286">
        <v>502933.62</v>
      </c>
      <c r="F118" s="286">
        <v>60525.32</v>
      </c>
      <c r="J118" s="274">
        <v>125.7</v>
      </c>
      <c r="L118" s="286">
        <v>-64058.81</v>
      </c>
      <c r="M118" s="286">
        <v>2140701.11</v>
      </c>
      <c r="O118" s="271">
        <v>366765.33</v>
      </c>
      <c r="R118" s="271">
        <v>225220</v>
      </c>
      <c r="T118" s="272">
        <v>387860</v>
      </c>
      <c r="W118" s="272">
        <v>123323.57</v>
      </c>
      <c r="X118" s="272">
        <v>23743.62</v>
      </c>
    </row>
    <row r="119" spans="1:24" x14ac:dyDescent="0.2">
      <c r="A119" s="286" t="s">
        <v>2084</v>
      </c>
      <c r="B119" s="270">
        <v>836293.54</v>
      </c>
      <c r="C119" s="270">
        <v>0</v>
      </c>
      <c r="D119" s="270">
        <v>17383.91</v>
      </c>
      <c r="E119" s="286">
        <v>492276.11</v>
      </c>
      <c r="F119" s="286">
        <v>122784.12</v>
      </c>
      <c r="L119" s="286">
        <v>-76825.19</v>
      </c>
      <c r="M119" s="286">
        <v>2916966.34</v>
      </c>
      <c r="O119" s="271">
        <v>336629.47</v>
      </c>
      <c r="R119" s="271">
        <v>303400</v>
      </c>
      <c r="T119" s="272">
        <v>433368</v>
      </c>
      <c r="W119" s="272">
        <v>123007.07</v>
      </c>
      <c r="X119" s="272">
        <v>39748.639999999999</v>
      </c>
    </row>
    <row r="120" spans="1:24" x14ac:dyDescent="0.2">
      <c r="A120" s="286" t="s">
        <v>2085</v>
      </c>
      <c r="B120" s="270">
        <v>813582</v>
      </c>
      <c r="C120" s="270">
        <v>0</v>
      </c>
      <c r="D120" s="270">
        <v>21420.69</v>
      </c>
      <c r="E120" s="286">
        <v>2344497.11</v>
      </c>
      <c r="F120" s="286">
        <v>119038.89</v>
      </c>
      <c r="J120" s="274">
        <v>523.1</v>
      </c>
      <c r="L120" s="286">
        <v>-228141.86</v>
      </c>
      <c r="M120" s="286">
        <v>1273796.02</v>
      </c>
      <c r="O120" s="271">
        <v>346591.8</v>
      </c>
      <c r="R120" s="271">
        <v>263440</v>
      </c>
      <c r="T120" s="272">
        <v>409670</v>
      </c>
      <c r="W120" s="272">
        <v>111719.35</v>
      </c>
      <c r="X120" s="272">
        <v>43277.58</v>
      </c>
    </row>
    <row r="121" spans="1:24" x14ac:dyDescent="0.2">
      <c r="A121" s="286" t="s">
        <v>2086</v>
      </c>
      <c r="B121" s="270">
        <v>611512.52</v>
      </c>
      <c r="C121" s="270">
        <v>0</v>
      </c>
      <c r="D121" s="270">
        <v>44016</v>
      </c>
      <c r="E121" s="286">
        <v>1099632.46</v>
      </c>
      <c r="F121" s="286">
        <v>174482.4</v>
      </c>
      <c r="J121" s="274">
        <v>0</v>
      </c>
      <c r="L121" s="286">
        <v>346959.71</v>
      </c>
      <c r="M121" s="286">
        <v>1503797.2</v>
      </c>
      <c r="O121" s="271">
        <v>467933.59</v>
      </c>
      <c r="R121" s="271">
        <v>282960</v>
      </c>
      <c r="T121" s="272">
        <v>503230</v>
      </c>
      <c r="W121" s="272">
        <v>108681.52</v>
      </c>
      <c r="X121" s="272">
        <v>24415.1</v>
      </c>
    </row>
    <row r="122" spans="1:24" x14ac:dyDescent="0.2">
      <c r="A122" s="286" t="s">
        <v>2087</v>
      </c>
      <c r="B122" s="270">
        <v>480662.5</v>
      </c>
      <c r="C122" s="270">
        <v>0</v>
      </c>
      <c r="D122" s="270">
        <v>33065.699999999997</v>
      </c>
      <c r="E122" s="286">
        <v>456101.9</v>
      </c>
      <c r="F122" s="286">
        <v>98174.89</v>
      </c>
      <c r="H122" s="274">
        <v>1605</v>
      </c>
      <c r="L122" s="286">
        <v>-105076.76</v>
      </c>
      <c r="M122" s="286">
        <v>1567499.51</v>
      </c>
      <c r="O122" s="271">
        <v>226955.17</v>
      </c>
      <c r="R122" s="271">
        <v>298060</v>
      </c>
      <c r="T122" s="272">
        <v>365540</v>
      </c>
      <c r="W122" s="272">
        <v>89706.79</v>
      </c>
      <c r="X122" s="272">
        <v>14212.14</v>
      </c>
    </row>
    <row r="123" spans="1:24" x14ac:dyDescent="0.2">
      <c r="A123" s="286" t="s">
        <v>2163</v>
      </c>
      <c r="B123" s="270">
        <v>423844.98</v>
      </c>
      <c r="C123" s="270">
        <v>0</v>
      </c>
      <c r="D123" s="270">
        <v>27076.52</v>
      </c>
      <c r="E123" s="286">
        <v>674071</v>
      </c>
      <c r="F123" s="286">
        <v>65946.929999999993</v>
      </c>
      <c r="J123" s="274">
        <v>0</v>
      </c>
      <c r="L123" s="286">
        <v>-119887.54</v>
      </c>
      <c r="M123" s="286">
        <v>2486417.9700000002</v>
      </c>
      <c r="O123" s="271">
        <v>279787.90000000002</v>
      </c>
      <c r="R123" s="271">
        <v>194680</v>
      </c>
      <c r="T123" s="272">
        <v>325260</v>
      </c>
      <c r="W123" s="272">
        <v>48331</v>
      </c>
      <c r="X123" s="272">
        <v>30435.58</v>
      </c>
    </row>
    <row r="124" spans="1:24" x14ac:dyDescent="0.2">
      <c r="A124" s="286" t="s">
        <v>2164</v>
      </c>
      <c r="B124" s="270">
        <v>495513.31</v>
      </c>
      <c r="C124" s="270">
        <v>0</v>
      </c>
      <c r="D124" s="270">
        <v>44096.29</v>
      </c>
      <c r="E124" s="286">
        <v>387146.7</v>
      </c>
      <c r="F124" s="286">
        <v>84197.34</v>
      </c>
      <c r="L124" s="286">
        <v>-71842.02</v>
      </c>
      <c r="M124" s="286">
        <v>2517902.33</v>
      </c>
      <c r="O124" s="271">
        <v>318345.49</v>
      </c>
      <c r="R124" s="271">
        <v>178640</v>
      </c>
      <c r="T124" s="272">
        <v>316700</v>
      </c>
      <c r="W124" s="272">
        <v>108390.79</v>
      </c>
      <c r="X124" s="272">
        <v>25706.82</v>
      </c>
    </row>
    <row r="125" spans="1:24" x14ac:dyDescent="0.2">
      <c r="A125" s="286" t="s">
        <v>2088</v>
      </c>
      <c r="B125" s="270">
        <v>550100.18000000005</v>
      </c>
      <c r="C125" s="270">
        <v>0</v>
      </c>
      <c r="D125" s="270">
        <v>81145.84</v>
      </c>
      <c r="E125" s="286">
        <v>180177.54</v>
      </c>
      <c r="F125" s="286">
        <v>25360.23</v>
      </c>
      <c r="H125" s="274">
        <v>60100</v>
      </c>
      <c r="M125" s="286">
        <v>2171633.4300000002</v>
      </c>
      <c r="O125" s="271">
        <v>417295.61</v>
      </c>
      <c r="P125" s="271">
        <v>27300</v>
      </c>
      <c r="R125" s="271">
        <v>212529</v>
      </c>
      <c r="T125" s="272">
        <v>274181</v>
      </c>
      <c r="W125" s="272">
        <v>66095.16</v>
      </c>
      <c r="X125" s="272">
        <v>23110.560000000001</v>
      </c>
    </row>
    <row r="126" spans="1:24" x14ac:dyDescent="0.2">
      <c r="A126" s="286" t="s">
        <v>2089</v>
      </c>
      <c r="B126" s="270">
        <v>597096.98</v>
      </c>
      <c r="C126" s="270">
        <v>0</v>
      </c>
      <c r="D126" s="270">
        <v>106756.59</v>
      </c>
      <c r="E126" s="286">
        <v>5407</v>
      </c>
      <c r="F126" s="286">
        <v>149640.6</v>
      </c>
      <c r="J126" s="274">
        <v>152.69999999999999</v>
      </c>
      <c r="M126" s="286">
        <v>1977387.82</v>
      </c>
      <c r="O126" s="271">
        <v>1051317.02</v>
      </c>
      <c r="R126" s="271">
        <v>407236</v>
      </c>
      <c r="T126" s="272">
        <v>635596</v>
      </c>
      <c r="W126" s="272">
        <v>118951.24</v>
      </c>
      <c r="X126" s="272">
        <v>14491.75</v>
      </c>
    </row>
    <row r="127" spans="1:24" x14ac:dyDescent="0.2">
      <c r="A127" s="286" t="s">
        <v>2090</v>
      </c>
      <c r="B127" s="270">
        <v>423306.43</v>
      </c>
      <c r="C127" s="270">
        <v>0</v>
      </c>
      <c r="D127" s="270">
        <v>41558.74</v>
      </c>
      <c r="E127" s="286">
        <v>171433.77</v>
      </c>
      <c r="F127" s="286">
        <v>62938.55</v>
      </c>
      <c r="H127" s="274">
        <v>98200</v>
      </c>
      <c r="M127" s="286">
        <v>1774116.27</v>
      </c>
      <c r="O127" s="271">
        <v>513972.98</v>
      </c>
      <c r="R127" s="271">
        <v>183995</v>
      </c>
      <c r="T127" s="272">
        <v>240654</v>
      </c>
      <c r="W127" s="272">
        <v>82987.199999999997</v>
      </c>
      <c r="X127" s="272">
        <v>12048.14</v>
      </c>
    </row>
    <row r="128" spans="1:24" x14ac:dyDescent="0.2">
      <c r="A128" s="286" t="s">
        <v>2091</v>
      </c>
      <c r="B128" s="270">
        <v>670754.54</v>
      </c>
      <c r="C128" s="270">
        <v>0</v>
      </c>
      <c r="D128" s="270">
        <v>143969.94</v>
      </c>
      <c r="E128" s="286">
        <v>118782.97</v>
      </c>
      <c r="F128" s="286">
        <v>75895.12</v>
      </c>
      <c r="H128" s="274">
        <v>145600</v>
      </c>
      <c r="M128" s="286">
        <v>1520211.94</v>
      </c>
      <c r="O128" s="271">
        <v>572393.92000000004</v>
      </c>
      <c r="Q128" s="271">
        <v>28.57</v>
      </c>
      <c r="R128" s="271">
        <v>431372</v>
      </c>
      <c r="T128" s="272">
        <v>507392</v>
      </c>
      <c r="W128" s="272">
        <v>56217.67</v>
      </c>
      <c r="X128" s="272">
        <v>6901.66</v>
      </c>
    </row>
    <row r="129" spans="1:24" x14ac:dyDescent="0.2">
      <c r="A129" s="286" t="s">
        <v>2092</v>
      </c>
      <c r="B129" s="270">
        <v>1095540.25</v>
      </c>
      <c r="C129" s="270">
        <v>0</v>
      </c>
      <c r="D129" s="270">
        <v>71510.05</v>
      </c>
      <c r="E129" s="286">
        <v>165126.31</v>
      </c>
      <c r="F129" s="286">
        <v>111103.22</v>
      </c>
      <c r="M129" s="286">
        <v>2436322.09</v>
      </c>
      <c r="O129" s="271">
        <v>892783.26</v>
      </c>
      <c r="R129" s="271">
        <v>238657</v>
      </c>
      <c r="T129" s="272">
        <v>393015</v>
      </c>
      <c r="W129" s="272">
        <v>206132.1</v>
      </c>
      <c r="X129" s="272">
        <v>17231.62</v>
      </c>
    </row>
    <row r="130" spans="1:24" x14ac:dyDescent="0.2">
      <c r="A130" s="286" t="s">
        <v>2093</v>
      </c>
      <c r="B130" s="270">
        <v>319303.67999999999</v>
      </c>
      <c r="C130" s="270">
        <v>0</v>
      </c>
      <c r="D130" s="270">
        <v>61869.43</v>
      </c>
      <c r="E130" s="286">
        <v>346282.06</v>
      </c>
      <c r="F130" s="286">
        <v>142071.35</v>
      </c>
      <c r="G130" s="274">
        <v>0</v>
      </c>
      <c r="H130" s="274">
        <v>0</v>
      </c>
      <c r="J130" s="274">
        <v>890</v>
      </c>
      <c r="M130" s="286">
        <v>1752442.7</v>
      </c>
      <c r="O130" s="271">
        <v>424144.34</v>
      </c>
      <c r="P130" s="271">
        <v>89500</v>
      </c>
      <c r="R130" s="271">
        <v>89120</v>
      </c>
      <c r="T130" s="272">
        <v>149431</v>
      </c>
      <c r="W130" s="272">
        <v>96244.41</v>
      </c>
      <c r="X130" s="272">
        <v>23272.22</v>
      </c>
    </row>
    <row r="131" spans="1:24" x14ac:dyDescent="0.2">
      <c r="A131" s="286" t="s">
        <v>2094</v>
      </c>
      <c r="B131" s="270">
        <v>379424.01</v>
      </c>
      <c r="C131" s="270">
        <v>0</v>
      </c>
      <c r="D131" s="270">
        <v>48651.97</v>
      </c>
      <c r="E131" s="286">
        <v>365580.48</v>
      </c>
      <c r="F131" s="286">
        <v>45411.55</v>
      </c>
      <c r="M131" s="286">
        <v>2586652.75</v>
      </c>
      <c r="O131" s="271">
        <v>365354.67</v>
      </c>
      <c r="R131" s="271">
        <v>202736</v>
      </c>
      <c r="T131" s="272">
        <v>244576</v>
      </c>
      <c r="W131" s="272">
        <v>92398.49</v>
      </c>
      <c r="X131" s="272">
        <v>26325.439999999999</v>
      </c>
    </row>
    <row r="132" spans="1:24" x14ac:dyDescent="0.2">
      <c r="A132" s="286" t="s">
        <v>2095</v>
      </c>
      <c r="B132" s="270">
        <v>612021.02</v>
      </c>
      <c r="C132" s="270">
        <v>0</v>
      </c>
      <c r="D132" s="270">
        <v>92266.68</v>
      </c>
      <c r="E132" s="286">
        <v>55307.25</v>
      </c>
      <c r="F132" s="286">
        <v>72667.89</v>
      </c>
      <c r="H132" s="274">
        <v>126900</v>
      </c>
      <c r="M132" s="286">
        <v>1898238.82</v>
      </c>
      <c r="O132" s="271">
        <v>640972.77</v>
      </c>
      <c r="R132" s="271">
        <v>289444</v>
      </c>
      <c r="T132" s="272">
        <v>373704</v>
      </c>
      <c r="W132" s="272">
        <v>111564.31</v>
      </c>
      <c r="X132" s="272">
        <v>14803.9</v>
      </c>
    </row>
    <row r="133" spans="1:24" x14ac:dyDescent="0.2">
      <c r="A133" s="286" t="s">
        <v>2096</v>
      </c>
      <c r="B133" s="270">
        <v>792472.83</v>
      </c>
      <c r="C133" s="270">
        <v>0</v>
      </c>
      <c r="D133" s="270">
        <v>144749</v>
      </c>
      <c r="E133" s="286">
        <v>390622.19</v>
      </c>
      <c r="F133" s="286">
        <v>27898.01</v>
      </c>
      <c r="M133" s="286">
        <v>2434424.27</v>
      </c>
      <c r="O133" s="271">
        <v>474554.67</v>
      </c>
      <c r="R133" s="271">
        <v>286150</v>
      </c>
      <c r="T133" s="272">
        <v>350110</v>
      </c>
      <c r="W133" s="272">
        <v>105619.68</v>
      </c>
      <c r="X133" s="272">
        <v>26059.279999999999</v>
      </c>
    </row>
    <row r="134" spans="1:24" x14ac:dyDescent="0.2">
      <c r="A134" s="286" t="s">
        <v>2097</v>
      </c>
      <c r="B134" s="270">
        <v>500127.03</v>
      </c>
      <c r="C134" s="270">
        <v>0</v>
      </c>
      <c r="D134" s="270">
        <v>122825.58</v>
      </c>
      <c r="E134" s="286">
        <v>445847.03</v>
      </c>
      <c r="F134" s="286">
        <v>65865.990000000005</v>
      </c>
      <c r="H134" s="274">
        <v>103800</v>
      </c>
      <c r="M134" s="286">
        <v>2150215.54</v>
      </c>
      <c r="O134" s="271">
        <v>898710.04</v>
      </c>
      <c r="R134" s="271">
        <v>205674</v>
      </c>
      <c r="T134" s="272">
        <v>376214</v>
      </c>
      <c r="W134" s="272">
        <v>236440.58</v>
      </c>
      <c r="X134" s="272">
        <v>27812.02</v>
      </c>
    </row>
    <row r="135" spans="1:24" x14ac:dyDescent="0.2">
      <c r="A135" s="286" t="s">
        <v>2160</v>
      </c>
      <c r="B135" s="270">
        <v>266450.55</v>
      </c>
      <c r="C135" s="270">
        <v>0</v>
      </c>
      <c r="D135" s="270">
        <v>23075.94</v>
      </c>
      <c r="E135" s="286">
        <v>295366.81</v>
      </c>
      <c r="F135" s="286">
        <v>101252.77</v>
      </c>
      <c r="M135" s="286">
        <v>1699412.19</v>
      </c>
      <c r="O135" s="271">
        <v>310611.74</v>
      </c>
      <c r="R135" s="271">
        <v>136038</v>
      </c>
      <c r="T135" s="272">
        <v>171078</v>
      </c>
      <c r="W135" s="272">
        <v>57581.2</v>
      </c>
      <c r="X135" s="272">
        <v>27582.2</v>
      </c>
    </row>
    <row r="136" spans="1:24" x14ac:dyDescent="0.2">
      <c r="A136" s="286" t="s">
        <v>2098</v>
      </c>
      <c r="B136" s="270">
        <v>872509.26</v>
      </c>
      <c r="C136" s="270">
        <v>0</v>
      </c>
      <c r="D136" s="270">
        <v>120774.99</v>
      </c>
      <c r="E136" s="286">
        <v>713105.74</v>
      </c>
      <c r="F136" s="286">
        <v>38887.14</v>
      </c>
      <c r="H136" s="274">
        <v>8250</v>
      </c>
      <c r="L136" s="286">
        <v>5015.3</v>
      </c>
      <c r="M136" s="286">
        <v>3628521.74</v>
      </c>
      <c r="O136" s="271">
        <v>789123.37</v>
      </c>
      <c r="R136" s="271">
        <v>278649</v>
      </c>
      <c r="S136" s="271">
        <v>3000</v>
      </c>
      <c r="T136" s="272">
        <v>437300</v>
      </c>
      <c r="W136" s="272">
        <v>149367.39000000001</v>
      </c>
      <c r="X136" s="272">
        <v>34729.5</v>
      </c>
    </row>
    <row r="137" spans="1:24" x14ac:dyDescent="0.2">
      <c r="A137" s="286" t="s">
        <v>2099</v>
      </c>
      <c r="B137" s="270">
        <v>395481.51</v>
      </c>
      <c r="C137" s="270">
        <v>76800</v>
      </c>
      <c r="D137" s="270">
        <v>158399.63</v>
      </c>
      <c r="E137" s="286">
        <v>1068082.3799999999</v>
      </c>
      <c r="F137" s="286">
        <v>31917.38</v>
      </c>
      <c r="H137" s="274">
        <v>7762.5</v>
      </c>
      <c r="L137" s="286">
        <v>232.46</v>
      </c>
      <c r="M137" s="286">
        <v>365872.84</v>
      </c>
      <c r="O137" s="271">
        <v>322967.63</v>
      </c>
      <c r="R137" s="271">
        <v>359531</v>
      </c>
      <c r="S137" s="271">
        <v>6000</v>
      </c>
      <c r="T137" s="272">
        <v>437389</v>
      </c>
      <c r="W137" s="272">
        <v>141663.94</v>
      </c>
      <c r="X137" s="272">
        <v>17016.82</v>
      </c>
    </row>
    <row r="138" spans="1:24" x14ac:dyDescent="0.2">
      <c r="A138" s="286" t="s">
        <v>2100</v>
      </c>
      <c r="B138" s="270">
        <v>637009.23</v>
      </c>
      <c r="C138" s="270">
        <v>19910</v>
      </c>
      <c r="D138" s="270">
        <v>195252.97</v>
      </c>
      <c r="E138" s="286">
        <v>98376.14</v>
      </c>
      <c r="F138" s="286">
        <v>60342.8</v>
      </c>
      <c r="H138" s="274">
        <v>7762.5</v>
      </c>
      <c r="J138" s="274">
        <v>301559.44</v>
      </c>
      <c r="M138" s="286">
        <v>2122751.4700000002</v>
      </c>
      <c r="O138" s="271">
        <v>446925.03</v>
      </c>
      <c r="R138" s="271">
        <v>382354</v>
      </c>
      <c r="S138" s="271">
        <v>3000</v>
      </c>
      <c r="T138" s="272">
        <v>454274</v>
      </c>
      <c r="W138" s="272">
        <v>152771.46</v>
      </c>
      <c r="X138" s="272">
        <v>3963.64</v>
      </c>
    </row>
    <row r="139" spans="1:24" x14ac:dyDescent="0.2">
      <c r="A139" s="286" t="s">
        <v>2101</v>
      </c>
      <c r="B139" s="270">
        <v>420681.18</v>
      </c>
      <c r="C139" s="270">
        <v>0</v>
      </c>
      <c r="D139" s="270">
        <v>125036.36</v>
      </c>
      <c r="E139" s="286">
        <v>1441326.36</v>
      </c>
      <c r="F139" s="286">
        <v>101850.49</v>
      </c>
      <c r="H139" s="274">
        <v>7762.5</v>
      </c>
      <c r="J139" s="274">
        <v>42175</v>
      </c>
      <c r="M139" s="286">
        <v>765116.2</v>
      </c>
      <c r="O139" s="271">
        <v>170797.43</v>
      </c>
      <c r="P139" s="271">
        <v>23750</v>
      </c>
      <c r="R139" s="271">
        <v>258359</v>
      </c>
      <c r="S139" s="271">
        <v>6000</v>
      </c>
      <c r="T139" s="272">
        <v>344730</v>
      </c>
      <c r="W139" s="272">
        <v>120731.82</v>
      </c>
      <c r="X139" s="272">
        <v>25103.06</v>
      </c>
    </row>
    <row r="140" spans="1:24" x14ac:dyDescent="0.2">
      <c r="A140" s="286" t="s">
        <v>2102</v>
      </c>
      <c r="B140" s="270">
        <v>246182.71</v>
      </c>
      <c r="C140" s="270">
        <v>0</v>
      </c>
      <c r="D140" s="270">
        <v>93390.26</v>
      </c>
      <c r="E140" s="286">
        <v>312677.15000000002</v>
      </c>
      <c r="F140" s="286">
        <v>38901.279999999999</v>
      </c>
      <c r="H140" s="274">
        <v>5062.5</v>
      </c>
      <c r="J140" s="274">
        <v>160</v>
      </c>
      <c r="M140" s="286">
        <v>3234091.19</v>
      </c>
      <c r="O140" s="271">
        <v>410176.04</v>
      </c>
      <c r="R140" s="271">
        <v>202417</v>
      </c>
      <c r="S140" s="271">
        <v>6000</v>
      </c>
      <c r="T140" s="272">
        <v>285731</v>
      </c>
      <c r="W140" s="272">
        <v>231829.52</v>
      </c>
      <c r="X140" s="272">
        <v>24124.66</v>
      </c>
    </row>
    <row r="141" spans="1:24" x14ac:dyDescent="0.2">
      <c r="A141" s="286" t="s">
        <v>2103</v>
      </c>
      <c r="B141" s="270">
        <v>311683.40999999997</v>
      </c>
      <c r="C141" s="270">
        <v>0</v>
      </c>
      <c r="D141" s="270">
        <v>108885.1</v>
      </c>
      <c r="E141" s="286">
        <v>562089.18999999994</v>
      </c>
      <c r="F141" s="286">
        <v>121626.47</v>
      </c>
      <c r="H141" s="274">
        <v>8025</v>
      </c>
      <c r="M141" s="286">
        <v>1809525.85</v>
      </c>
      <c r="O141" s="271">
        <v>385030.16</v>
      </c>
      <c r="R141" s="271">
        <v>146566</v>
      </c>
      <c r="S141" s="271">
        <v>3000</v>
      </c>
      <c r="T141" s="272">
        <v>225164</v>
      </c>
      <c r="W141" s="272">
        <v>46330.879999999997</v>
      </c>
      <c r="X141" s="272">
        <v>20650.060000000001</v>
      </c>
    </row>
    <row r="142" spans="1:24" x14ac:dyDescent="0.2">
      <c r="A142" s="286" t="s">
        <v>2104</v>
      </c>
      <c r="B142" s="270">
        <v>560743.28</v>
      </c>
      <c r="C142" s="270">
        <v>0</v>
      </c>
      <c r="D142" s="270">
        <v>20259.169999999998</v>
      </c>
      <c r="E142" s="286">
        <v>1120087</v>
      </c>
      <c r="F142" s="286">
        <v>222148.07</v>
      </c>
      <c r="H142" s="274">
        <v>8100</v>
      </c>
      <c r="M142" s="286">
        <v>1034850.95</v>
      </c>
      <c r="O142" s="271">
        <v>449675.46</v>
      </c>
      <c r="R142" s="271">
        <v>326977</v>
      </c>
      <c r="S142" s="271">
        <v>6000</v>
      </c>
      <c r="T142" s="272">
        <v>399059</v>
      </c>
      <c r="W142" s="272">
        <v>237515.85</v>
      </c>
      <c r="X142" s="272">
        <v>36066.35</v>
      </c>
    </row>
    <row r="143" spans="1:24" x14ac:dyDescent="0.2">
      <c r="A143" s="286" t="s">
        <v>2105</v>
      </c>
      <c r="B143" s="270">
        <v>588825.26</v>
      </c>
      <c r="C143" s="270">
        <v>0</v>
      </c>
      <c r="D143" s="270">
        <v>64730.76</v>
      </c>
      <c r="E143" s="286">
        <v>171166.35</v>
      </c>
      <c r="F143" s="286">
        <v>141327.04000000001</v>
      </c>
      <c r="H143" s="274">
        <v>7725</v>
      </c>
      <c r="J143" s="274">
        <v>183.01</v>
      </c>
      <c r="M143" s="286">
        <v>1778360.15</v>
      </c>
      <c r="O143" s="271">
        <v>580648.35</v>
      </c>
      <c r="R143" s="271">
        <v>119196</v>
      </c>
      <c r="S143" s="271">
        <v>3000</v>
      </c>
      <c r="T143" s="272">
        <v>220924</v>
      </c>
      <c r="W143" s="272">
        <v>140715.28</v>
      </c>
      <c r="X143" s="272">
        <v>15657.44</v>
      </c>
    </row>
    <row r="144" spans="1:24" x14ac:dyDescent="0.2">
      <c r="A144" s="286" t="s">
        <v>2106</v>
      </c>
      <c r="B144" s="270">
        <v>466732.26</v>
      </c>
      <c r="C144" s="270">
        <v>43600</v>
      </c>
      <c r="D144" s="270">
        <v>80850.06</v>
      </c>
      <c r="E144" s="286">
        <v>375775.73</v>
      </c>
      <c r="F144" s="286">
        <v>36582.92</v>
      </c>
      <c r="H144" s="274">
        <v>36862.5</v>
      </c>
      <c r="J144" s="274">
        <v>824.25</v>
      </c>
      <c r="M144" s="286">
        <v>2463401.71</v>
      </c>
      <c r="O144" s="271">
        <v>403048.73</v>
      </c>
      <c r="R144" s="271">
        <v>142534</v>
      </c>
      <c r="S144" s="271">
        <v>3000</v>
      </c>
      <c r="T144" s="272">
        <v>220620</v>
      </c>
      <c r="W144" s="272">
        <v>467677.78</v>
      </c>
      <c r="X144" s="272">
        <v>21672.44</v>
      </c>
    </row>
    <row r="145" spans="1:25" x14ac:dyDescent="0.2">
      <c r="A145" s="286" t="s">
        <v>2107</v>
      </c>
      <c r="B145" s="270">
        <v>348335.73</v>
      </c>
      <c r="C145" s="270">
        <v>0</v>
      </c>
      <c r="D145" s="270">
        <v>110816.32000000001</v>
      </c>
      <c r="E145" s="286">
        <v>55075.06</v>
      </c>
      <c r="F145" s="286">
        <v>92979.18</v>
      </c>
      <c r="H145" s="274">
        <v>10725</v>
      </c>
      <c r="J145" s="274">
        <v>5.96</v>
      </c>
      <c r="M145" s="286">
        <v>1748544.54</v>
      </c>
      <c r="O145" s="271">
        <v>525798.6</v>
      </c>
      <c r="R145" s="271">
        <v>269227</v>
      </c>
      <c r="S145" s="271">
        <v>3000</v>
      </c>
      <c r="T145" s="272">
        <v>353849</v>
      </c>
      <c r="W145" s="272">
        <v>180395.72</v>
      </c>
      <c r="X145" s="272">
        <v>8625.4599999999991</v>
      </c>
    </row>
    <row r="146" spans="1:25" x14ac:dyDescent="0.2">
      <c r="A146" s="286" t="s">
        <v>2108</v>
      </c>
      <c r="B146" s="270">
        <v>466068.24</v>
      </c>
      <c r="C146" s="270">
        <v>0</v>
      </c>
      <c r="D146" s="270">
        <v>178653.64</v>
      </c>
      <c r="E146" s="286">
        <v>1295923.8500000001</v>
      </c>
      <c r="F146" s="286">
        <v>125983.44</v>
      </c>
      <c r="H146" s="274">
        <v>8100</v>
      </c>
      <c r="J146" s="274">
        <v>445.05</v>
      </c>
      <c r="L146" s="286">
        <v>4381.12</v>
      </c>
      <c r="M146" s="286">
        <v>577706.88</v>
      </c>
      <c r="O146" s="271">
        <v>624317.44999999995</v>
      </c>
      <c r="R146" s="271">
        <v>283360</v>
      </c>
      <c r="S146" s="271">
        <v>6000</v>
      </c>
      <c r="T146" s="272">
        <v>397954</v>
      </c>
      <c r="W146" s="272">
        <v>147854.26</v>
      </c>
      <c r="X146" s="272">
        <v>25592.82</v>
      </c>
    </row>
    <row r="147" spans="1:25" x14ac:dyDescent="0.2">
      <c r="A147" s="286" t="s">
        <v>2109</v>
      </c>
      <c r="B147" s="270">
        <v>431760.03</v>
      </c>
      <c r="C147" s="270">
        <v>0</v>
      </c>
      <c r="D147" s="270">
        <v>95587.77</v>
      </c>
      <c r="E147" s="286">
        <v>82521.490000000005</v>
      </c>
      <c r="F147" s="286">
        <v>167370.04</v>
      </c>
      <c r="H147" s="274">
        <v>8025</v>
      </c>
      <c r="J147" s="274">
        <v>673.38</v>
      </c>
      <c r="M147" s="286">
        <v>3628551.99</v>
      </c>
      <c r="O147" s="271">
        <v>447765.88</v>
      </c>
      <c r="R147" s="271">
        <v>438690</v>
      </c>
      <c r="S147" s="271">
        <v>6000</v>
      </c>
      <c r="T147" s="272">
        <v>557410</v>
      </c>
      <c r="W147" s="272">
        <v>180786.55</v>
      </c>
      <c r="X147" s="272">
        <v>12043.32</v>
      </c>
    </row>
    <row r="148" spans="1:25" x14ac:dyDescent="0.2">
      <c r="A148" s="286" t="s">
        <v>2110</v>
      </c>
      <c r="B148" s="270">
        <v>543663.55000000005</v>
      </c>
      <c r="C148" s="270">
        <v>0</v>
      </c>
      <c r="D148" s="270">
        <v>75948.210000000006</v>
      </c>
      <c r="E148" s="286">
        <v>308814.58</v>
      </c>
      <c r="F148" s="286">
        <v>70054.759999999995</v>
      </c>
      <c r="H148" s="274">
        <v>0</v>
      </c>
      <c r="M148" s="286">
        <v>2252597.11</v>
      </c>
      <c r="O148" s="271">
        <v>391054.73</v>
      </c>
      <c r="R148" s="271">
        <v>346675</v>
      </c>
      <c r="S148" s="271">
        <v>6000</v>
      </c>
      <c r="T148" s="272">
        <v>436009</v>
      </c>
      <c r="W148" s="272">
        <v>94125.48</v>
      </c>
      <c r="X148" s="272">
        <v>29756.98</v>
      </c>
    </row>
    <row r="149" spans="1:25" x14ac:dyDescent="0.2">
      <c r="A149" s="286" t="s">
        <v>2111</v>
      </c>
      <c r="B149" s="270">
        <v>247291.85</v>
      </c>
      <c r="C149" s="270">
        <v>0</v>
      </c>
      <c r="D149" s="270">
        <v>39407.74</v>
      </c>
      <c r="E149" s="286">
        <v>1467524.07</v>
      </c>
      <c r="F149" s="286">
        <v>47618.95</v>
      </c>
      <c r="H149" s="274">
        <v>21500</v>
      </c>
      <c r="M149" s="286">
        <v>605433.22</v>
      </c>
      <c r="O149" s="271">
        <v>290418.90000000002</v>
      </c>
      <c r="R149" s="271">
        <v>142002</v>
      </c>
      <c r="S149" s="271">
        <v>3000</v>
      </c>
      <c r="T149" s="272">
        <v>203978</v>
      </c>
      <c r="W149" s="272">
        <v>93580.73</v>
      </c>
      <c r="X149" s="272">
        <v>25966.880000000001</v>
      </c>
    </row>
    <row r="150" spans="1:25" x14ac:dyDescent="0.2">
      <c r="A150" s="286" t="s">
        <v>2112</v>
      </c>
      <c r="B150" s="270">
        <v>401820.71</v>
      </c>
      <c r="C150" s="270">
        <v>0</v>
      </c>
      <c r="D150" s="270">
        <v>59749.88</v>
      </c>
      <c r="E150" s="286">
        <v>1039781</v>
      </c>
      <c r="F150" s="286">
        <v>38850.86</v>
      </c>
      <c r="H150" s="274">
        <v>8250</v>
      </c>
      <c r="M150" s="286">
        <v>698047.3</v>
      </c>
      <c r="O150" s="271">
        <v>359199.69</v>
      </c>
      <c r="R150" s="271">
        <v>207681</v>
      </c>
      <c r="S150" s="271">
        <v>3000</v>
      </c>
      <c r="T150" s="272">
        <v>263806</v>
      </c>
      <c r="W150" s="272">
        <v>131799.92000000001</v>
      </c>
      <c r="X150" s="272">
        <v>19088.560000000001</v>
      </c>
    </row>
    <row r="151" spans="1:25" x14ac:dyDescent="0.2">
      <c r="A151" s="286" t="s">
        <v>2113</v>
      </c>
      <c r="B151" s="270">
        <v>166222.59</v>
      </c>
      <c r="C151" s="270">
        <v>0</v>
      </c>
      <c r="D151" s="270">
        <v>81871.37</v>
      </c>
      <c r="E151" s="286">
        <v>1047046.66</v>
      </c>
      <c r="F151" s="286">
        <v>77051.12</v>
      </c>
      <c r="H151" s="274">
        <v>8100</v>
      </c>
      <c r="J151" s="274">
        <v>848.81</v>
      </c>
      <c r="M151" s="286">
        <v>399608.02</v>
      </c>
      <c r="O151" s="271">
        <v>277357.28999999998</v>
      </c>
      <c r="R151" s="271">
        <v>103404</v>
      </c>
      <c r="S151" s="271">
        <v>3000</v>
      </c>
      <c r="T151" s="272">
        <v>161704</v>
      </c>
      <c r="W151" s="272">
        <v>134712.35999999999</v>
      </c>
      <c r="X151" s="272">
        <v>22771.119999999999</v>
      </c>
    </row>
    <row r="152" spans="1:25" x14ac:dyDescent="0.2">
      <c r="A152" s="286" t="s">
        <v>2114</v>
      </c>
      <c r="B152" s="270">
        <v>347422.88</v>
      </c>
      <c r="C152" s="270">
        <v>0</v>
      </c>
      <c r="D152" s="270">
        <v>71463.72</v>
      </c>
      <c r="E152" s="286">
        <v>41776.449999999997</v>
      </c>
      <c r="F152" s="286">
        <v>136072.37</v>
      </c>
      <c r="H152" s="274">
        <v>25262.5</v>
      </c>
      <c r="M152" s="286">
        <v>1677902.08</v>
      </c>
      <c r="O152" s="271">
        <v>448334.71</v>
      </c>
      <c r="R152" s="271">
        <v>228802</v>
      </c>
      <c r="S152" s="271">
        <v>6000</v>
      </c>
      <c r="T152" s="272">
        <v>327055</v>
      </c>
      <c r="W152" s="272">
        <v>76557.88</v>
      </c>
      <c r="X152" s="272">
        <v>17111.46</v>
      </c>
    </row>
    <row r="153" spans="1:25" x14ac:dyDescent="0.2">
      <c r="A153" s="286" t="s">
        <v>2115</v>
      </c>
      <c r="B153" s="270">
        <v>279385.11</v>
      </c>
      <c r="C153" s="270">
        <v>0</v>
      </c>
      <c r="D153" s="270">
        <v>170419.14</v>
      </c>
      <c r="E153" s="286">
        <v>711903.27</v>
      </c>
      <c r="F153" s="286">
        <v>110005.78</v>
      </c>
      <c r="H153" s="274">
        <v>8100</v>
      </c>
      <c r="J153" s="274">
        <v>456</v>
      </c>
      <c r="M153" s="286">
        <v>511906.95</v>
      </c>
      <c r="O153" s="271">
        <v>578049.27</v>
      </c>
      <c r="P153" s="271">
        <v>25000</v>
      </c>
      <c r="R153" s="271">
        <v>243593</v>
      </c>
      <c r="S153" s="271">
        <v>3000</v>
      </c>
      <c r="T153" s="272">
        <v>341465</v>
      </c>
      <c r="W153" s="272">
        <v>154373.13</v>
      </c>
      <c r="X153" s="272">
        <v>20072.96</v>
      </c>
    </row>
    <row r="154" spans="1:25" x14ac:dyDescent="0.2">
      <c r="A154" s="286" t="s">
        <v>2116</v>
      </c>
      <c r="B154" s="270">
        <v>438514.63</v>
      </c>
      <c r="C154" s="270">
        <v>0</v>
      </c>
      <c r="D154" s="270">
        <v>107674.63</v>
      </c>
      <c r="E154" s="286">
        <v>632660.37</v>
      </c>
      <c r="F154" s="286">
        <v>132563.07</v>
      </c>
      <c r="H154" s="274">
        <v>7062.5</v>
      </c>
      <c r="J154" s="274">
        <v>411.92</v>
      </c>
      <c r="M154" s="286">
        <v>3252587.34</v>
      </c>
      <c r="O154" s="271">
        <v>130709.28</v>
      </c>
      <c r="R154" s="271">
        <v>369617</v>
      </c>
      <c r="S154" s="271">
        <v>6000</v>
      </c>
      <c r="T154" s="272">
        <v>461839</v>
      </c>
      <c r="W154" s="272">
        <v>125095.99</v>
      </c>
      <c r="X154" s="272">
        <v>36570.120000000003</v>
      </c>
    </row>
    <row r="155" spans="1:25" x14ac:dyDescent="0.2">
      <c r="A155" s="286" t="s">
        <v>2161</v>
      </c>
      <c r="B155" s="270">
        <v>709036.47</v>
      </c>
      <c r="C155" s="270">
        <v>36630</v>
      </c>
      <c r="D155" s="270">
        <v>136564.21</v>
      </c>
      <c r="E155" s="286">
        <v>1479617.73</v>
      </c>
      <c r="F155" s="286">
        <v>78959.02</v>
      </c>
      <c r="H155" s="274">
        <v>7062.5</v>
      </c>
      <c r="J155" s="274">
        <v>222116.95</v>
      </c>
      <c r="M155" s="286">
        <v>2705484.32</v>
      </c>
      <c r="O155" s="271">
        <v>361834.75</v>
      </c>
      <c r="P155" s="271">
        <v>12600</v>
      </c>
      <c r="R155" s="271">
        <v>243173</v>
      </c>
      <c r="S155" s="271">
        <v>3000</v>
      </c>
      <c r="T155" s="272">
        <v>330689</v>
      </c>
      <c r="W155" s="272">
        <v>83674.460000000006</v>
      </c>
      <c r="X155" s="272">
        <v>20484.560000000001</v>
      </c>
    </row>
    <row r="156" spans="1:25" x14ac:dyDescent="0.2">
      <c r="A156" s="286" t="s">
        <v>2117</v>
      </c>
      <c r="B156" s="270">
        <v>346460.15</v>
      </c>
      <c r="C156" s="270">
        <v>0</v>
      </c>
      <c r="D156" s="270">
        <v>69706.13</v>
      </c>
      <c r="E156" s="286">
        <v>602553.69999999995</v>
      </c>
      <c r="F156" s="286">
        <v>549126.69999999995</v>
      </c>
      <c r="H156" s="274">
        <v>17482.5</v>
      </c>
      <c r="M156" s="286">
        <v>1733406.94</v>
      </c>
      <c r="O156" s="271">
        <v>416966.12</v>
      </c>
      <c r="R156" s="271">
        <v>361600</v>
      </c>
      <c r="S156" s="271">
        <v>3000</v>
      </c>
      <c r="T156" s="272">
        <v>509560</v>
      </c>
      <c r="W156" s="272">
        <v>110682.94</v>
      </c>
      <c r="X156" s="272">
        <v>51099.68</v>
      </c>
    </row>
    <row r="157" spans="1:25" x14ac:dyDescent="0.2">
      <c r="A157" s="286" t="s">
        <v>2118</v>
      </c>
      <c r="B157" s="270">
        <v>335486.46000000002</v>
      </c>
      <c r="C157" s="270">
        <v>0</v>
      </c>
      <c r="D157" s="270">
        <v>30364.66</v>
      </c>
      <c r="E157" s="286">
        <v>298653.34000000003</v>
      </c>
      <c r="F157" s="286">
        <v>22697.81</v>
      </c>
      <c r="H157" s="274">
        <v>16162.5</v>
      </c>
      <c r="L157" s="286">
        <v>-0.99</v>
      </c>
      <c r="M157" s="286">
        <v>1890457.72</v>
      </c>
      <c r="O157" s="271">
        <v>347381.72</v>
      </c>
      <c r="R157" s="271">
        <v>118430</v>
      </c>
      <c r="S157" s="271">
        <v>3000</v>
      </c>
      <c r="T157" s="272">
        <v>255162</v>
      </c>
      <c r="W157" s="272">
        <v>80861.210000000006</v>
      </c>
      <c r="X157" s="272">
        <v>20943.32</v>
      </c>
      <c r="Y157" s="272">
        <v>8100</v>
      </c>
    </row>
    <row r="158" spans="1:25" x14ac:dyDescent="0.2">
      <c r="A158" s="286" t="s">
        <v>2119</v>
      </c>
      <c r="B158" s="270">
        <v>666980.78</v>
      </c>
      <c r="C158" s="270">
        <v>0</v>
      </c>
      <c r="D158" s="270">
        <v>72028.36</v>
      </c>
      <c r="E158" s="286">
        <v>2313320.58</v>
      </c>
      <c r="F158" s="286">
        <v>10064.459999999999</v>
      </c>
      <c r="H158" s="274">
        <v>22597.5</v>
      </c>
      <c r="L158" s="286">
        <v>-56</v>
      </c>
      <c r="M158" s="286">
        <v>715300.29</v>
      </c>
      <c r="O158" s="271">
        <v>444824.18</v>
      </c>
      <c r="R158" s="271">
        <v>270650</v>
      </c>
      <c r="S158" s="271">
        <v>4500</v>
      </c>
      <c r="T158" s="272">
        <v>435542</v>
      </c>
      <c r="W158" s="272">
        <v>175751.16</v>
      </c>
      <c r="X158" s="272">
        <v>27555</v>
      </c>
    </row>
    <row r="159" spans="1:25" x14ac:dyDescent="0.2">
      <c r="A159" s="286" t="s">
        <v>2120</v>
      </c>
      <c r="B159" s="270">
        <v>534842.1</v>
      </c>
      <c r="C159" s="270">
        <v>0</v>
      </c>
      <c r="D159" s="270">
        <v>90062.53</v>
      </c>
      <c r="E159" s="286">
        <v>343052.62</v>
      </c>
      <c r="F159" s="286">
        <v>66187.14</v>
      </c>
      <c r="H159" s="274">
        <v>15562.5</v>
      </c>
      <c r="J159" s="274">
        <v>91.73</v>
      </c>
      <c r="L159" s="286">
        <v>2.5</v>
      </c>
      <c r="M159" s="286">
        <v>1595931.52</v>
      </c>
      <c r="O159" s="271">
        <v>475070.86</v>
      </c>
      <c r="R159" s="271">
        <v>136480</v>
      </c>
      <c r="T159" s="272">
        <v>290220</v>
      </c>
      <c r="W159" s="272">
        <v>114787.54</v>
      </c>
      <c r="X159" s="272">
        <v>19264.439999999999</v>
      </c>
      <c r="Y159" s="272">
        <v>12600</v>
      </c>
    </row>
    <row r="160" spans="1:25" x14ac:dyDescent="0.2">
      <c r="A160" s="286" t="s">
        <v>2121</v>
      </c>
      <c r="B160" s="270">
        <v>352777.05</v>
      </c>
      <c r="C160" s="270">
        <v>0</v>
      </c>
      <c r="D160" s="270">
        <v>40813.72</v>
      </c>
      <c r="E160" s="286">
        <v>319801.17</v>
      </c>
      <c r="F160" s="286">
        <v>137906.96</v>
      </c>
      <c r="H160" s="274">
        <v>70463</v>
      </c>
      <c r="M160" s="286">
        <v>2218013.29</v>
      </c>
      <c r="O160" s="271">
        <v>277783.19</v>
      </c>
      <c r="R160" s="271">
        <v>289243</v>
      </c>
      <c r="T160" s="272">
        <v>380827</v>
      </c>
      <c r="W160" s="272">
        <v>65658.25</v>
      </c>
      <c r="X160" s="272">
        <v>15694.08</v>
      </c>
    </row>
    <row r="161" spans="1:24" x14ac:dyDescent="0.2">
      <c r="A161" s="286" t="s">
        <v>2122</v>
      </c>
      <c r="B161" s="270">
        <v>219953.23</v>
      </c>
      <c r="C161" s="270">
        <v>0</v>
      </c>
      <c r="D161" s="270">
        <v>30118.47</v>
      </c>
      <c r="E161" s="286">
        <v>127839.36</v>
      </c>
      <c r="F161" s="286">
        <v>774531.92</v>
      </c>
      <c r="J161" s="274">
        <v>814.95</v>
      </c>
      <c r="M161" s="286">
        <v>1904185.77</v>
      </c>
      <c r="O161" s="271">
        <v>295236.01</v>
      </c>
      <c r="R161" s="271">
        <v>433765</v>
      </c>
      <c r="T161" s="272">
        <v>600290</v>
      </c>
      <c r="W161" s="272">
        <v>73203.09</v>
      </c>
      <c r="X161" s="272">
        <v>38854.06</v>
      </c>
    </row>
    <row r="162" spans="1:24" x14ac:dyDescent="0.2">
      <c r="A162" s="286" t="s">
        <v>2123</v>
      </c>
      <c r="B162" s="270">
        <v>144159.28</v>
      </c>
      <c r="C162" s="270">
        <v>0</v>
      </c>
      <c r="D162" s="270">
        <v>18001.509999999998</v>
      </c>
      <c r="E162" s="286">
        <v>396796.64</v>
      </c>
      <c r="F162" s="286">
        <v>793315.5</v>
      </c>
      <c r="J162" s="274">
        <v>6.85</v>
      </c>
      <c r="M162" s="286">
        <v>2050038.21</v>
      </c>
      <c r="O162" s="271">
        <v>279467.42</v>
      </c>
      <c r="R162" s="271">
        <v>245989</v>
      </c>
      <c r="T162" s="272">
        <v>385860</v>
      </c>
      <c r="W162" s="272">
        <v>99713.24</v>
      </c>
      <c r="X162" s="272">
        <v>40158.5</v>
      </c>
    </row>
    <row r="163" spans="1:24" x14ac:dyDescent="0.2">
      <c r="A163" s="286" t="s">
        <v>2124</v>
      </c>
      <c r="B163" s="270">
        <v>248068.57</v>
      </c>
      <c r="C163" s="270">
        <v>0</v>
      </c>
      <c r="D163" s="270">
        <v>68969.960000000006</v>
      </c>
      <c r="E163" s="286">
        <v>2055037.58</v>
      </c>
      <c r="F163" s="286">
        <v>228795.17</v>
      </c>
      <c r="L163" s="286">
        <v>-1047.1400000000001</v>
      </c>
      <c r="M163" s="286">
        <v>345682.71</v>
      </c>
      <c r="O163" s="271">
        <v>369730.11</v>
      </c>
      <c r="R163" s="271">
        <v>362115</v>
      </c>
      <c r="T163" s="272">
        <v>581355</v>
      </c>
      <c r="W163" s="272">
        <v>88070.44</v>
      </c>
      <c r="X163" s="272">
        <v>66126.38</v>
      </c>
    </row>
    <row r="164" spans="1:24" x14ac:dyDescent="0.2">
      <c r="A164" s="286" t="s">
        <v>2125</v>
      </c>
      <c r="B164" s="270">
        <v>1253829.6000000001</v>
      </c>
      <c r="C164" s="270">
        <v>0</v>
      </c>
      <c r="D164" s="270">
        <v>47563.25</v>
      </c>
      <c r="E164" s="286">
        <v>936135.31</v>
      </c>
      <c r="F164" s="286">
        <v>173467.97</v>
      </c>
      <c r="G164" s="274">
        <v>2100</v>
      </c>
      <c r="H164" s="274">
        <v>8600</v>
      </c>
      <c r="J164" s="274">
        <v>18.690000000000001</v>
      </c>
      <c r="L164" s="286">
        <v>139669.06</v>
      </c>
      <c r="M164" s="286">
        <v>633085.80000000005</v>
      </c>
      <c r="O164" s="271">
        <v>398081.7</v>
      </c>
      <c r="P164" s="271">
        <v>10000</v>
      </c>
      <c r="R164" s="271">
        <v>186580</v>
      </c>
      <c r="S164" s="271">
        <v>3000</v>
      </c>
      <c r="T164" s="272">
        <v>208335</v>
      </c>
      <c r="W164" s="272">
        <v>110215.82</v>
      </c>
      <c r="X164" s="272">
        <v>27054.9</v>
      </c>
    </row>
    <row r="165" spans="1:24" x14ac:dyDescent="0.2">
      <c r="A165" s="286" t="s">
        <v>2126</v>
      </c>
      <c r="B165" s="270">
        <v>1322154.1200000001</v>
      </c>
      <c r="C165" s="270">
        <v>0</v>
      </c>
      <c r="D165" s="270">
        <v>34393.949999999997</v>
      </c>
      <c r="E165" s="286">
        <v>100626.79</v>
      </c>
      <c r="F165" s="286">
        <v>192379.9</v>
      </c>
      <c r="H165" s="274">
        <v>0</v>
      </c>
      <c r="J165" s="274">
        <v>0</v>
      </c>
      <c r="L165" s="286">
        <v>185836.08</v>
      </c>
      <c r="M165" s="286">
        <v>1315994.6399999999</v>
      </c>
      <c r="O165" s="271">
        <v>438194.31</v>
      </c>
      <c r="P165" s="271">
        <v>34077</v>
      </c>
      <c r="R165" s="271">
        <v>222480</v>
      </c>
      <c r="S165" s="271">
        <v>7250</v>
      </c>
      <c r="T165" s="272">
        <v>281735</v>
      </c>
      <c r="W165" s="272">
        <v>96233.27</v>
      </c>
      <c r="X165" s="272">
        <v>9573.8799999999992</v>
      </c>
    </row>
    <row r="166" spans="1:24" x14ac:dyDescent="0.2">
      <c r="A166" s="286" t="s">
        <v>2127</v>
      </c>
      <c r="B166" s="270">
        <v>1006454.25</v>
      </c>
      <c r="C166" s="270">
        <v>0</v>
      </c>
      <c r="D166" s="270">
        <v>51654.55</v>
      </c>
      <c r="E166" s="286">
        <v>122402.88</v>
      </c>
      <c r="F166" s="286">
        <v>587486.12</v>
      </c>
      <c r="G166" s="274">
        <v>4500</v>
      </c>
      <c r="H166" s="274">
        <v>9450</v>
      </c>
      <c r="J166" s="274">
        <v>0</v>
      </c>
      <c r="L166" s="286">
        <v>209163.98</v>
      </c>
      <c r="M166" s="286">
        <v>1954472.19</v>
      </c>
      <c r="O166" s="271">
        <v>520605.59</v>
      </c>
      <c r="P166" s="271">
        <v>195000</v>
      </c>
      <c r="R166" s="271">
        <v>209110</v>
      </c>
      <c r="S166" s="271">
        <v>3000</v>
      </c>
      <c r="T166" s="272">
        <v>285335</v>
      </c>
      <c r="W166" s="272">
        <v>149967.93</v>
      </c>
      <c r="X166" s="272">
        <v>32662.94</v>
      </c>
    </row>
    <row r="167" spans="1:24" x14ac:dyDescent="0.2">
      <c r="A167" s="286" t="s">
        <v>2128</v>
      </c>
      <c r="B167" s="270">
        <v>885301.49</v>
      </c>
      <c r="C167" s="270">
        <v>0</v>
      </c>
      <c r="D167" s="270">
        <v>31283.8</v>
      </c>
      <c r="E167" s="286">
        <v>542233.96</v>
      </c>
      <c r="F167" s="286">
        <v>94504.81</v>
      </c>
      <c r="G167" s="274">
        <v>14700</v>
      </c>
      <c r="H167" s="274">
        <v>31020.5</v>
      </c>
      <c r="J167" s="274">
        <v>331.3</v>
      </c>
      <c r="L167" s="286">
        <v>128918.68</v>
      </c>
      <c r="M167" s="286">
        <v>1659140.58</v>
      </c>
      <c r="O167" s="271">
        <v>408014.44</v>
      </c>
      <c r="R167" s="271">
        <v>392700</v>
      </c>
      <c r="S167" s="271">
        <v>3000</v>
      </c>
      <c r="T167" s="272">
        <v>441675</v>
      </c>
      <c r="W167" s="272">
        <v>156253.66</v>
      </c>
      <c r="X167" s="272">
        <v>23210.54</v>
      </c>
    </row>
    <row r="168" spans="1:24" x14ac:dyDescent="0.2">
      <c r="A168" s="286" t="s">
        <v>2129</v>
      </c>
      <c r="B168" s="270">
        <v>670034.73</v>
      </c>
      <c r="C168" s="270">
        <v>0</v>
      </c>
      <c r="D168" s="270">
        <v>42220.35</v>
      </c>
      <c r="E168" s="286">
        <v>516081.7</v>
      </c>
      <c r="F168" s="286">
        <v>145065.51999999999</v>
      </c>
      <c r="G168" s="274">
        <v>0</v>
      </c>
      <c r="H168" s="274">
        <v>10365</v>
      </c>
      <c r="J168" s="274">
        <v>996.75</v>
      </c>
      <c r="L168" s="286">
        <v>186095.32</v>
      </c>
      <c r="M168" s="286">
        <v>3430123.36</v>
      </c>
      <c r="O168" s="271">
        <v>477330.98</v>
      </c>
      <c r="R168" s="271">
        <v>471760</v>
      </c>
      <c r="S168" s="271">
        <v>2000</v>
      </c>
      <c r="T168" s="272">
        <v>548690</v>
      </c>
      <c r="W168" s="272">
        <v>291773.25</v>
      </c>
      <c r="X168" s="272">
        <v>36884.300000000003</v>
      </c>
    </row>
    <row r="169" spans="1:24" x14ac:dyDescent="0.2">
      <c r="A169" s="286" t="s">
        <v>2130</v>
      </c>
      <c r="B169" s="270">
        <v>321397.61</v>
      </c>
      <c r="C169" s="270">
        <v>0</v>
      </c>
      <c r="D169" s="270">
        <v>63045.17</v>
      </c>
      <c r="E169" s="286">
        <v>3738987.54</v>
      </c>
      <c r="F169" s="286">
        <v>114938.41</v>
      </c>
      <c r="J169" s="274">
        <v>948.18</v>
      </c>
      <c r="L169" s="286">
        <v>237.37</v>
      </c>
      <c r="M169" s="286">
        <v>2074034.47</v>
      </c>
      <c r="O169" s="271">
        <v>21246.07</v>
      </c>
      <c r="R169" s="271">
        <v>142280</v>
      </c>
      <c r="T169" s="272">
        <v>268560</v>
      </c>
      <c r="W169" s="272">
        <v>65658.16</v>
      </c>
      <c r="X169" s="272">
        <v>1822.1</v>
      </c>
    </row>
    <row r="170" spans="1:24" x14ac:dyDescent="0.2">
      <c r="A170" s="286" t="s">
        <v>2131</v>
      </c>
      <c r="B170" s="270">
        <v>380777.56</v>
      </c>
      <c r="C170" s="270">
        <v>0</v>
      </c>
      <c r="D170" s="270">
        <v>91555.9</v>
      </c>
      <c r="E170" s="286">
        <v>241796.65</v>
      </c>
      <c r="F170" s="286">
        <v>56051.94</v>
      </c>
      <c r="J170" s="274">
        <v>140480.19</v>
      </c>
      <c r="L170" s="286">
        <v>-819.85</v>
      </c>
      <c r="M170" s="286">
        <v>2188176.4900000002</v>
      </c>
      <c r="O170" s="271">
        <v>58298.06</v>
      </c>
      <c r="R170" s="271">
        <v>232541</v>
      </c>
      <c r="T170" s="272">
        <v>405665</v>
      </c>
      <c r="W170" s="272">
        <v>125280.88</v>
      </c>
      <c r="X170" s="272">
        <v>21168.36</v>
      </c>
    </row>
    <row r="171" spans="1:24" x14ac:dyDescent="0.2">
      <c r="A171" s="286" t="s">
        <v>2132</v>
      </c>
      <c r="B171" s="270">
        <v>276222.40000000002</v>
      </c>
      <c r="C171" s="270">
        <v>0</v>
      </c>
      <c r="D171" s="270">
        <v>114405.67</v>
      </c>
      <c r="E171" s="286">
        <v>481153.54</v>
      </c>
      <c r="F171" s="286">
        <v>671751.8</v>
      </c>
      <c r="J171" s="274">
        <v>4450</v>
      </c>
      <c r="L171" s="286">
        <v>10815.98</v>
      </c>
      <c r="M171" s="286">
        <v>1890317.34</v>
      </c>
      <c r="O171" s="271">
        <v>33000.769999999997</v>
      </c>
      <c r="Q171" s="271">
        <v>1113.32</v>
      </c>
      <c r="R171" s="271">
        <v>224840</v>
      </c>
      <c r="T171" s="272">
        <v>325764</v>
      </c>
      <c r="W171" s="272">
        <v>120137.44</v>
      </c>
      <c r="X171" s="272">
        <v>21213.22</v>
      </c>
    </row>
    <row r="172" spans="1:24" x14ac:dyDescent="0.2">
      <c r="A172" s="286" t="s">
        <v>2133</v>
      </c>
      <c r="B172" s="270">
        <v>390733.04</v>
      </c>
      <c r="C172" s="270">
        <v>0</v>
      </c>
      <c r="D172" s="270">
        <v>51163.81</v>
      </c>
      <c r="E172" s="286">
        <v>322218.95</v>
      </c>
      <c r="F172" s="286">
        <v>230995.35</v>
      </c>
      <c r="J172" s="274">
        <v>183820.79999999999</v>
      </c>
      <c r="M172" s="286">
        <v>2400624.13</v>
      </c>
      <c r="O172" s="271">
        <v>33002.03</v>
      </c>
      <c r="R172" s="271">
        <v>356320</v>
      </c>
      <c r="T172" s="272">
        <v>450144</v>
      </c>
      <c r="U172" s="272">
        <v>7500</v>
      </c>
      <c r="W172" s="272">
        <v>116319.39</v>
      </c>
      <c r="X172" s="272">
        <v>32681.26</v>
      </c>
    </row>
    <row r="173" spans="1:24" x14ac:dyDescent="0.2">
      <c r="A173" s="286" t="s">
        <v>2134</v>
      </c>
      <c r="B173" s="270">
        <v>641938.36</v>
      </c>
      <c r="C173" s="270">
        <v>0</v>
      </c>
      <c r="D173" s="270">
        <v>46606.2</v>
      </c>
      <c r="E173" s="286">
        <v>696511</v>
      </c>
      <c r="F173" s="286">
        <v>533932.05000000005</v>
      </c>
      <c r="J173" s="274">
        <v>12407.49</v>
      </c>
      <c r="M173" s="286">
        <v>1658240.02</v>
      </c>
      <c r="O173" s="271">
        <v>51716.639999999999</v>
      </c>
      <c r="R173" s="271">
        <v>214280</v>
      </c>
      <c r="T173" s="272">
        <v>413690</v>
      </c>
      <c r="W173" s="272">
        <v>92512.88</v>
      </c>
      <c r="X173" s="272">
        <v>28375.58</v>
      </c>
    </row>
    <row r="174" spans="1:24" x14ac:dyDescent="0.2">
      <c r="A174" s="286" t="s">
        <v>2135</v>
      </c>
      <c r="B174" s="270">
        <v>193959.67999999999</v>
      </c>
      <c r="C174" s="270">
        <v>0</v>
      </c>
      <c r="D174" s="270">
        <v>95060.68</v>
      </c>
      <c r="E174" s="286">
        <v>387461.06</v>
      </c>
      <c r="F174" s="286">
        <v>112516.08</v>
      </c>
      <c r="J174" s="274">
        <v>0</v>
      </c>
      <c r="L174" s="286">
        <v>-3400</v>
      </c>
      <c r="M174" s="286">
        <v>2400624.13</v>
      </c>
      <c r="O174" s="271">
        <v>35998.400000000001</v>
      </c>
      <c r="R174" s="271">
        <v>209620</v>
      </c>
      <c r="T174" s="272">
        <v>407200</v>
      </c>
      <c r="W174" s="272">
        <v>106587.59</v>
      </c>
      <c r="X174" s="272">
        <v>18383.78</v>
      </c>
    </row>
    <row r="175" spans="1:24" x14ac:dyDescent="0.2">
      <c r="A175" s="286" t="s">
        <v>2136</v>
      </c>
      <c r="B175" s="270">
        <v>573596.59</v>
      </c>
      <c r="C175" s="270">
        <v>20000</v>
      </c>
      <c r="D175" s="270">
        <v>14462.84</v>
      </c>
      <c r="E175" s="286">
        <v>136717.87</v>
      </c>
      <c r="F175" s="286">
        <v>112522.99</v>
      </c>
      <c r="J175" s="274">
        <v>65.42</v>
      </c>
      <c r="M175" s="286">
        <v>1908740.29</v>
      </c>
      <c r="O175" s="271">
        <v>180668.99</v>
      </c>
      <c r="Q175" s="271">
        <v>27.55</v>
      </c>
      <c r="R175" s="271">
        <v>273770</v>
      </c>
      <c r="T175" s="272">
        <v>416610</v>
      </c>
      <c r="W175" s="272">
        <v>122832.11</v>
      </c>
      <c r="X175" s="272">
        <v>20076.689999999999</v>
      </c>
    </row>
    <row r="176" spans="1:24" x14ac:dyDescent="0.2">
      <c r="A176" s="286" t="s">
        <v>2137</v>
      </c>
      <c r="B176" s="270">
        <v>428782.7</v>
      </c>
      <c r="C176" s="270">
        <v>0</v>
      </c>
      <c r="D176" s="270">
        <v>36371.949999999997</v>
      </c>
      <c r="E176" s="286">
        <v>500982.73</v>
      </c>
      <c r="F176" s="286">
        <v>197519.63</v>
      </c>
      <c r="J176" s="274">
        <v>744.83</v>
      </c>
      <c r="M176" s="286">
        <v>2036218.61</v>
      </c>
      <c r="O176" s="271">
        <v>138308.12</v>
      </c>
      <c r="R176" s="271">
        <v>263540</v>
      </c>
      <c r="T176" s="272">
        <v>454520</v>
      </c>
      <c r="W176" s="272">
        <v>145732.37</v>
      </c>
      <c r="X176" s="272">
        <v>35886.1</v>
      </c>
    </row>
    <row r="177" spans="1:24" x14ac:dyDescent="0.2">
      <c r="A177" s="286" t="s">
        <v>2138</v>
      </c>
      <c r="B177" s="270">
        <v>433826.45</v>
      </c>
      <c r="C177" s="270">
        <v>11400</v>
      </c>
      <c r="D177" s="270">
        <v>21280.73</v>
      </c>
      <c r="E177" s="286">
        <v>108186.26</v>
      </c>
      <c r="F177" s="286">
        <v>189192.57</v>
      </c>
      <c r="J177" s="274">
        <v>37.380000000000003</v>
      </c>
      <c r="M177" s="286">
        <v>2581996.2400000002</v>
      </c>
      <c r="O177" s="271">
        <v>58443.31</v>
      </c>
      <c r="R177" s="271">
        <v>187890</v>
      </c>
      <c r="T177" s="272">
        <v>281450</v>
      </c>
      <c r="W177" s="272">
        <v>66609.72</v>
      </c>
      <c r="X177" s="272">
        <v>36895.800000000003</v>
      </c>
    </row>
    <row r="178" spans="1:24" x14ac:dyDescent="0.2">
      <c r="A178" s="286" t="s">
        <v>2139</v>
      </c>
      <c r="B178" s="270">
        <v>270345.8</v>
      </c>
      <c r="C178" s="270">
        <v>14600</v>
      </c>
      <c r="D178" s="270">
        <v>10860.23</v>
      </c>
      <c r="E178" s="286">
        <v>218175.67</v>
      </c>
      <c r="F178" s="286">
        <v>185625.66</v>
      </c>
      <c r="J178" s="274">
        <v>201.02</v>
      </c>
      <c r="M178" s="286">
        <v>1442473.15</v>
      </c>
      <c r="O178" s="271">
        <v>193428.7</v>
      </c>
      <c r="Q178" s="271">
        <v>68.459999999999994</v>
      </c>
      <c r="R178" s="271">
        <v>207810</v>
      </c>
      <c r="T178" s="272">
        <v>299030</v>
      </c>
      <c r="W178" s="272">
        <v>87248.69</v>
      </c>
      <c r="X178" s="272">
        <v>31905.24</v>
      </c>
    </row>
    <row r="179" spans="1:24" x14ac:dyDescent="0.2">
      <c r="A179" s="286" t="s">
        <v>2140</v>
      </c>
      <c r="B179" s="270">
        <v>599449.24</v>
      </c>
      <c r="C179" s="270">
        <v>11600</v>
      </c>
      <c r="D179" s="270">
        <v>9075.2999999999993</v>
      </c>
      <c r="E179" s="286">
        <v>278073</v>
      </c>
      <c r="F179" s="286">
        <v>119124.37</v>
      </c>
      <c r="J179" s="274">
        <v>0</v>
      </c>
      <c r="M179" s="286">
        <v>1708773.29</v>
      </c>
      <c r="O179" s="271">
        <v>85848.9</v>
      </c>
      <c r="R179" s="271">
        <v>199780</v>
      </c>
      <c r="T179" s="272">
        <v>275640</v>
      </c>
      <c r="W179" s="272">
        <v>74575.789999999994</v>
      </c>
      <c r="X179" s="272">
        <v>28472.52</v>
      </c>
    </row>
    <row r="180" spans="1:24" x14ac:dyDescent="0.2">
      <c r="A180" s="286" t="s">
        <v>2141</v>
      </c>
      <c r="B180" s="270">
        <v>263233.23</v>
      </c>
      <c r="C180" s="270">
        <v>13800</v>
      </c>
      <c r="D180" s="270">
        <v>16607.78</v>
      </c>
      <c r="E180" s="286">
        <v>29114.65</v>
      </c>
      <c r="F180" s="286">
        <v>77381.73</v>
      </c>
      <c r="J180" s="274">
        <v>29.8</v>
      </c>
      <c r="L180" s="286">
        <v>-4</v>
      </c>
      <c r="M180" s="286">
        <v>1572242.02</v>
      </c>
      <c r="O180" s="271">
        <v>78609.350000000006</v>
      </c>
      <c r="Q180" s="271">
        <v>1151.17</v>
      </c>
      <c r="R180" s="271">
        <v>193950</v>
      </c>
      <c r="T180" s="272">
        <v>294490</v>
      </c>
      <c r="W180" s="272">
        <v>86776.639999999999</v>
      </c>
      <c r="X180" s="272">
        <v>10424.4</v>
      </c>
    </row>
    <row r="181" spans="1:24" x14ac:dyDescent="0.2">
      <c r="A181" s="286" t="s">
        <v>2142</v>
      </c>
      <c r="B181" s="270">
        <v>318316.53000000003</v>
      </c>
      <c r="C181" s="270">
        <v>16600</v>
      </c>
      <c r="D181" s="270">
        <v>17884.689999999999</v>
      </c>
      <c r="E181" s="286">
        <v>95031.76</v>
      </c>
      <c r="F181" s="286">
        <v>154185.35999999999</v>
      </c>
      <c r="J181" s="274">
        <v>46.74</v>
      </c>
      <c r="M181" s="286">
        <v>1286359.3700000001</v>
      </c>
      <c r="O181" s="271">
        <v>262904.84000000003</v>
      </c>
      <c r="P181" s="271">
        <v>55540</v>
      </c>
      <c r="R181" s="271">
        <v>209640</v>
      </c>
      <c r="T181" s="272">
        <v>329780</v>
      </c>
      <c r="W181" s="272">
        <v>110457.16</v>
      </c>
      <c r="X181" s="272">
        <v>14381.72</v>
      </c>
    </row>
    <row r="182" spans="1:24" x14ac:dyDescent="0.2">
      <c r="A182" s="286" t="s">
        <v>2143</v>
      </c>
      <c r="B182" s="270">
        <v>583152.25</v>
      </c>
      <c r="C182" s="270">
        <v>69954.880000000005</v>
      </c>
      <c r="D182" s="270">
        <v>65414.91</v>
      </c>
      <c r="E182" s="286">
        <v>250468.53</v>
      </c>
      <c r="F182" s="286">
        <v>97634.21</v>
      </c>
      <c r="G182" s="274">
        <v>72429.47</v>
      </c>
      <c r="H182" s="274">
        <v>15958.03</v>
      </c>
      <c r="I182" s="274">
        <v>1107</v>
      </c>
      <c r="M182" s="286">
        <v>1621669.25</v>
      </c>
      <c r="O182" s="271">
        <v>251394.9</v>
      </c>
      <c r="R182" s="271">
        <v>85340</v>
      </c>
      <c r="S182" s="271">
        <v>43947.9</v>
      </c>
      <c r="T182" s="272">
        <v>133840</v>
      </c>
      <c r="W182" s="272">
        <v>60206.91</v>
      </c>
      <c r="X182" s="272">
        <v>10925.14</v>
      </c>
    </row>
    <row r="183" spans="1:24" x14ac:dyDescent="0.2">
      <c r="A183" s="286" t="s">
        <v>2144</v>
      </c>
      <c r="B183" s="270">
        <v>324165.15999999997</v>
      </c>
      <c r="C183" s="270">
        <v>62868</v>
      </c>
      <c r="D183" s="270">
        <v>91958.26</v>
      </c>
      <c r="E183" s="286">
        <v>345419.57</v>
      </c>
      <c r="F183" s="286">
        <v>204369.98</v>
      </c>
      <c r="G183" s="274">
        <v>70860</v>
      </c>
      <c r="M183" s="286">
        <v>2143817.25</v>
      </c>
      <c r="O183" s="271">
        <v>294021.95</v>
      </c>
      <c r="R183" s="271">
        <v>250820</v>
      </c>
      <c r="S183" s="271">
        <v>85107.08</v>
      </c>
      <c r="T183" s="272">
        <v>263398</v>
      </c>
      <c r="W183" s="272">
        <v>98823.53</v>
      </c>
      <c r="X183" s="272">
        <v>21949.72</v>
      </c>
    </row>
    <row r="184" spans="1:24" x14ac:dyDescent="0.2">
      <c r="A184" s="286" t="s">
        <v>2145</v>
      </c>
      <c r="B184" s="270">
        <v>570040.86</v>
      </c>
      <c r="C184" s="270">
        <v>17878</v>
      </c>
      <c r="D184" s="270">
        <v>36926.22</v>
      </c>
      <c r="E184" s="286">
        <v>2335648.73</v>
      </c>
      <c r="F184" s="286">
        <v>185278.07999999999</v>
      </c>
      <c r="G184" s="274">
        <v>21000</v>
      </c>
      <c r="M184" s="286">
        <v>309335.96999999997</v>
      </c>
      <c r="O184" s="271">
        <v>194643.32</v>
      </c>
      <c r="R184" s="271">
        <v>170640</v>
      </c>
      <c r="S184" s="271">
        <v>37412.06</v>
      </c>
      <c r="T184" s="272">
        <v>212940</v>
      </c>
      <c r="W184" s="272">
        <v>53480.01</v>
      </c>
      <c r="X184" s="272">
        <v>29726.16</v>
      </c>
    </row>
    <row r="185" spans="1:24" x14ac:dyDescent="0.2">
      <c r="A185" s="286" t="s">
        <v>2146</v>
      </c>
      <c r="B185" s="270">
        <v>223114.63</v>
      </c>
      <c r="C185" s="270">
        <v>101406.11</v>
      </c>
      <c r="D185" s="270">
        <v>30192.15</v>
      </c>
      <c r="E185" s="286">
        <v>97096.57</v>
      </c>
      <c r="F185" s="286">
        <v>71956.240000000005</v>
      </c>
      <c r="G185" s="274">
        <v>12300</v>
      </c>
      <c r="H185" s="274">
        <v>58037</v>
      </c>
      <c r="J185" s="274">
        <v>290</v>
      </c>
      <c r="M185" s="286">
        <v>1558084.6</v>
      </c>
      <c r="O185" s="271">
        <v>213995.46</v>
      </c>
      <c r="R185" s="271">
        <v>122950</v>
      </c>
      <c r="S185" s="271">
        <v>16656.38</v>
      </c>
      <c r="T185" s="272">
        <v>124450</v>
      </c>
      <c r="W185" s="272">
        <v>93657.5</v>
      </c>
      <c r="X185" s="272">
        <v>7975.02</v>
      </c>
    </row>
    <row r="186" spans="1:24" x14ac:dyDescent="0.2">
      <c r="A186" s="286" t="s">
        <v>2147</v>
      </c>
      <c r="B186" s="270">
        <v>526730.64</v>
      </c>
      <c r="C186" s="270">
        <v>144986.15</v>
      </c>
      <c r="D186" s="270">
        <v>33164.93</v>
      </c>
      <c r="E186" s="286">
        <v>395430.15</v>
      </c>
      <c r="F186" s="286">
        <v>221435.65</v>
      </c>
      <c r="G186" s="274">
        <v>300</v>
      </c>
      <c r="L186" s="286">
        <v>-5507.15</v>
      </c>
      <c r="M186" s="286">
        <v>1939631.19</v>
      </c>
      <c r="O186" s="271">
        <v>370037.28</v>
      </c>
      <c r="R186" s="271">
        <v>194520</v>
      </c>
      <c r="S186" s="271">
        <v>118556.58</v>
      </c>
      <c r="T186" s="272">
        <v>195520</v>
      </c>
      <c r="W186" s="272">
        <v>119569.81</v>
      </c>
      <c r="X186" s="272">
        <v>22001.91</v>
      </c>
    </row>
    <row r="187" spans="1:24" x14ac:dyDescent="0.2">
      <c r="A187" s="286" t="s">
        <v>2148</v>
      </c>
      <c r="B187" s="270">
        <v>758891.51</v>
      </c>
      <c r="C187" s="270">
        <v>147944.75</v>
      </c>
      <c r="D187" s="270">
        <v>100006.47</v>
      </c>
      <c r="E187" s="286">
        <v>122834.95</v>
      </c>
      <c r="F187" s="286">
        <v>92526.720000000001</v>
      </c>
      <c r="G187" s="274">
        <v>18250</v>
      </c>
      <c r="H187" s="274">
        <v>23557.5</v>
      </c>
      <c r="M187" s="286">
        <v>2258666.42</v>
      </c>
      <c r="O187" s="271">
        <v>367218.72</v>
      </c>
      <c r="R187" s="271">
        <v>365050</v>
      </c>
      <c r="S187" s="271">
        <v>76783.509999999995</v>
      </c>
      <c r="T187" s="272">
        <v>388192</v>
      </c>
      <c r="W187" s="272">
        <v>218127.75</v>
      </c>
      <c r="X187" s="272">
        <v>18255.689999999999</v>
      </c>
    </row>
    <row r="188" spans="1:24" x14ac:dyDescent="0.2">
      <c r="A188" s="286" t="s">
        <v>2149</v>
      </c>
      <c r="B188" s="270">
        <v>198234.03</v>
      </c>
      <c r="C188" s="270">
        <v>74152.990000000005</v>
      </c>
      <c r="D188" s="270">
        <v>25770.69</v>
      </c>
      <c r="E188" s="286">
        <v>-49685.16</v>
      </c>
      <c r="F188" s="286">
        <v>669950.1</v>
      </c>
      <c r="G188" s="274">
        <v>19622</v>
      </c>
      <c r="H188" s="274">
        <v>35510</v>
      </c>
      <c r="M188" s="286">
        <v>3335566.08</v>
      </c>
      <c r="O188" s="271">
        <v>142522.60999999999</v>
      </c>
      <c r="R188" s="271">
        <v>132640</v>
      </c>
      <c r="S188" s="271">
        <v>15636.26</v>
      </c>
      <c r="T188" s="272">
        <v>135640</v>
      </c>
      <c r="W188" s="272">
        <v>59823.19</v>
      </c>
      <c r="X188" s="272">
        <v>29741.74</v>
      </c>
    </row>
    <row r="189" spans="1:24" x14ac:dyDescent="0.2">
      <c r="A189" s="286" t="s">
        <v>2150</v>
      </c>
      <c r="B189" s="270">
        <v>549399.30000000005</v>
      </c>
      <c r="C189" s="270">
        <v>113880</v>
      </c>
      <c r="D189" s="270">
        <v>20934.41</v>
      </c>
      <c r="E189" s="286">
        <v>265945.52</v>
      </c>
      <c r="F189" s="286">
        <v>65414.1</v>
      </c>
      <c r="G189" s="274">
        <v>26090</v>
      </c>
      <c r="H189" s="274">
        <v>53228.81</v>
      </c>
      <c r="J189" s="274">
        <v>0</v>
      </c>
      <c r="M189" s="286">
        <v>1980732.96</v>
      </c>
      <c r="O189" s="271">
        <v>353005.78</v>
      </c>
      <c r="Q189" s="271">
        <v>60.21</v>
      </c>
      <c r="R189" s="271">
        <v>154040</v>
      </c>
      <c r="S189" s="271">
        <v>62231.46</v>
      </c>
      <c r="T189" s="272">
        <v>181196</v>
      </c>
      <c r="W189" s="272">
        <v>122034.33</v>
      </c>
      <c r="X189" s="272">
        <v>26941.16</v>
      </c>
    </row>
    <row r="201" spans="1:24" x14ac:dyDescent="0.2">
      <c r="A201" s="286" t="s">
        <v>2319</v>
      </c>
      <c r="D201" s="270">
        <v>61716.79</v>
      </c>
      <c r="F201" s="286">
        <v>164501.6</v>
      </c>
      <c r="O201" s="271">
        <v>28185.37</v>
      </c>
      <c r="W201" s="272">
        <v>31540.84</v>
      </c>
      <c r="X201" s="272">
        <v>9441.58</v>
      </c>
    </row>
    <row r="206" spans="1:24" x14ac:dyDescent="0.2">
      <c r="A206" s="286" t="s">
        <v>2320</v>
      </c>
      <c r="B206" s="270">
        <v>122577.76</v>
      </c>
      <c r="D206" s="270">
        <v>6671</v>
      </c>
      <c r="E206" s="286">
        <v>1510152.54</v>
      </c>
      <c r="F206" s="286">
        <v>211527.12</v>
      </c>
      <c r="J206" s="274">
        <v>0</v>
      </c>
      <c r="M206" s="286">
        <v>669277.43000000005</v>
      </c>
      <c r="O206" s="271">
        <v>16143.81</v>
      </c>
      <c r="T206" s="272">
        <v>94440</v>
      </c>
      <c r="W206" s="272">
        <v>30762.15</v>
      </c>
      <c r="X206" s="272">
        <v>39251.67</v>
      </c>
    </row>
    <row r="207" spans="1:24" x14ac:dyDescent="0.2">
      <c r="A207" s="286" t="s">
        <v>2321</v>
      </c>
      <c r="B207" s="270">
        <v>316293.96000000002</v>
      </c>
      <c r="C207" s="270">
        <v>15995.6</v>
      </c>
      <c r="D207" s="270">
        <v>63946.78</v>
      </c>
      <c r="F207" s="286">
        <v>20090.099999999999</v>
      </c>
      <c r="L207" s="286">
        <v>84537.93</v>
      </c>
      <c r="O207" s="271">
        <v>39002.620000000003</v>
      </c>
      <c r="T207" s="272">
        <v>48032</v>
      </c>
      <c r="W207" s="272">
        <v>350819.13</v>
      </c>
      <c r="X207" s="272">
        <v>3923.52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I192"/>
  <sheetViews>
    <sheetView topLeftCell="AA109" zoomScale="69" zoomScaleNormal="69" workbookViewId="0">
      <selection activeCell="Z2" sqref="Z2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2" bestFit="1" customWidth="1"/>
    <col min="4" max="4" width="25.125" style="93" customWidth="1"/>
    <col min="5" max="5" width="39.125" style="286" bestFit="1" customWidth="1"/>
    <col min="6" max="6" width="31.875" style="270" bestFit="1" customWidth="1"/>
    <col min="7" max="7" width="31" style="270" bestFit="1" customWidth="1"/>
    <col min="8" max="8" width="22.75" style="270" bestFit="1" customWidth="1"/>
    <col min="9" max="9" width="22.5" style="286" bestFit="1" customWidth="1"/>
    <col min="10" max="10" width="17" style="286" bestFit="1" customWidth="1"/>
    <col min="11" max="11" width="14.625" style="274" bestFit="1" customWidth="1"/>
    <col min="12" max="12" width="16.625" style="274" bestFit="1" customWidth="1"/>
    <col min="13" max="13" width="18.875" style="274" bestFit="1" customWidth="1"/>
    <col min="14" max="14" width="18.125" style="274" bestFit="1" customWidth="1"/>
    <col min="15" max="15" width="20.125" style="286" bestFit="1" customWidth="1"/>
    <col min="16" max="16" width="26.5" style="286" bestFit="1" customWidth="1"/>
    <col min="17" max="17" width="26.625" style="286" bestFit="1" customWidth="1"/>
    <col min="18" max="18" width="17" style="271" bestFit="1" customWidth="1"/>
    <col min="19" max="19" width="26.125" style="271" bestFit="1" customWidth="1"/>
    <col min="20" max="20" width="42.875" style="271" bestFit="1" customWidth="1"/>
    <col min="21" max="21" width="43.625" style="271" bestFit="1" customWidth="1"/>
    <col min="22" max="22" width="27.75" style="271" bestFit="1" customWidth="1"/>
    <col min="23" max="23" width="15.875" style="271" bestFit="1" customWidth="1"/>
    <col min="24" max="24" width="14.625" style="272" bestFit="1" customWidth="1"/>
    <col min="25" max="25" width="19.125" style="272" bestFit="1" customWidth="1"/>
    <col min="26" max="26" width="25.5" style="272" bestFit="1" customWidth="1"/>
    <col min="27" max="27" width="23.875" style="272" bestFit="1" customWidth="1"/>
    <col min="28" max="28" width="41" style="272" bestFit="1" customWidth="1"/>
    <col min="29" max="29" width="29.625" style="272" bestFit="1" customWidth="1"/>
    <col min="30" max="30" width="20.125" style="102" customWidth="1"/>
    <col min="31" max="31" width="15.5" style="36" bestFit="1" customWidth="1"/>
    <col min="32" max="32" width="14.125" style="31" bestFit="1" customWidth="1"/>
    <col min="33" max="33" width="15.125" style="40" bestFit="1" customWidth="1"/>
    <col min="34" max="34" width="15.125" style="41" bestFit="1" customWidth="1"/>
    <col min="35" max="35" width="16.75" style="32" bestFit="1" customWidth="1"/>
    <col min="36" max="16384" width="9" style="1"/>
  </cols>
  <sheetData>
    <row r="1" spans="3:35" x14ac:dyDescent="0.2">
      <c r="E1" s="286" t="s">
        <v>590</v>
      </c>
      <c r="F1" s="270" t="s">
        <v>1438</v>
      </c>
      <c r="G1" s="270" t="s">
        <v>1439</v>
      </c>
      <c r="H1" s="270" t="s">
        <v>1440</v>
      </c>
      <c r="I1" s="286" t="s">
        <v>1442</v>
      </c>
      <c r="J1" s="286" t="s">
        <v>1443</v>
      </c>
      <c r="K1" s="274" t="s">
        <v>1445</v>
      </c>
      <c r="L1" s="274" t="s">
        <v>1446</v>
      </c>
      <c r="M1" s="274" t="s">
        <v>1447</v>
      </c>
      <c r="N1" s="274" t="s">
        <v>1448</v>
      </c>
      <c r="O1" s="286" t="s">
        <v>1450</v>
      </c>
      <c r="P1" s="286" t="s">
        <v>1451</v>
      </c>
      <c r="Q1" s="286" t="s">
        <v>1452</v>
      </c>
      <c r="R1" s="271" t="s">
        <v>1453</v>
      </c>
      <c r="S1" s="271" t="s">
        <v>1454</v>
      </c>
      <c r="T1" s="271" t="s">
        <v>1455</v>
      </c>
      <c r="U1" s="271" t="s">
        <v>1456</v>
      </c>
      <c r="V1" s="271" t="s">
        <v>1457</v>
      </c>
      <c r="W1" s="271" t="s">
        <v>1458</v>
      </c>
      <c r="X1" s="272" t="s">
        <v>1459</v>
      </c>
      <c r="Y1" s="272" t="s">
        <v>1460</v>
      </c>
      <c r="Z1" s="272" t="s">
        <v>1461</v>
      </c>
      <c r="AA1" s="272" t="s">
        <v>1462</v>
      </c>
      <c r="AB1" s="272" t="s">
        <v>1463</v>
      </c>
      <c r="AC1" s="272" t="s">
        <v>1466</v>
      </c>
      <c r="AD1" s="101" t="s">
        <v>6</v>
      </c>
      <c r="AE1" s="36" t="s">
        <v>7</v>
      </c>
      <c r="AF1" s="38" t="s">
        <v>8</v>
      </c>
      <c r="AG1" s="39" t="s">
        <v>9</v>
      </c>
      <c r="AH1" s="28" t="s">
        <v>10</v>
      </c>
      <c r="AI1" s="32" t="s">
        <v>11</v>
      </c>
    </row>
    <row r="2" spans="3:35" x14ac:dyDescent="0.2">
      <c r="E2" s="286" t="s">
        <v>591</v>
      </c>
      <c r="F2" s="270" t="s">
        <v>1467</v>
      </c>
      <c r="G2" s="270" t="s">
        <v>1468</v>
      </c>
      <c r="H2" s="270" t="s">
        <v>1469</v>
      </c>
      <c r="I2" s="286" t="s">
        <v>1471</v>
      </c>
      <c r="J2" s="286" t="s">
        <v>1472</v>
      </c>
      <c r="K2" s="274" t="s">
        <v>1474</v>
      </c>
      <c r="L2" s="274" t="s">
        <v>1475</v>
      </c>
      <c r="M2" s="274" t="s">
        <v>1476</v>
      </c>
      <c r="N2" s="274" t="s">
        <v>1477</v>
      </c>
      <c r="O2" s="286" t="s">
        <v>1479</v>
      </c>
      <c r="P2" s="286" t="s">
        <v>1480</v>
      </c>
      <c r="Q2" s="286" t="s">
        <v>1481</v>
      </c>
      <c r="R2" s="271" t="s">
        <v>1482</v>
      </c>
      <c r="S2" s="271" t="s">
        <v>1483</v>
      </c>
      <c r="T2" s="271" t="s">
        <v>1484</v>
      </c>
      <c r="U2" s="271" t="s">
        <v>1485</v>
      </c>
      <c r="V2" s="271" t="s">
        <v>1486</v>
      </c>
      <c r="W2" s="271" t="s">
        <v>1487</v>
      </c>
      <c r="X2" s="272" t="s">
        <v>1488</v>
      </c>
      <c r="Y2" s="272" t="s">
        <v>1489</v>
      </c>
      <c r="Z2" s="272" t="s">
        <v>1490</v>
      </c>
      <c r="AA2" s="272" t="s">
        <v>1491</v>
      </c>
      <c r="AB2" s="272" t="s">
        <v>1492</v>
      </c>
      <c r="AC2" s="272" t="s">
        <v>1495</v>
      </c>
      <c r="AD2" s="101"/>
      <c r="AF2" s="38"/>
      <c r="AG2" s="39"/>
      <c r="AH2" s="28"/>
    </row>
    <row r="3" spans="3:35" x14ac:dyDescent="0.2">
      <c r="E3" s="286" t="s">
        <v>592</v>
      </c>
      <c r="F3" s="270">
        <v>64666264.170000002</v>
      </c>
      <c r="G3" s="270">
        <v>1855337.17</v>
      </c>
      <c r="H3" s="270">
        <v>14183633.65</v>
      </c>
      <c r="I3" s="286">
        <v>94555866.090000004</v>
      </c>
      <c r="J3" s="286">
        <v>26869404.629999999</v>
      </c>
      <c r="K3" s="274">
        <v>278259.7</v>
      </c>
      <c r="L3" s="274">
        <v>1663439.46</v>
      </c>
      <c r="M3" s="274">
        <v>506757</v>
      </c>
      <c r="N3" s="274">
        <v>837726.95</v>
      </c>
      <c r="O3" s="286">
        <v>-3755435.57</v>
      </c>
      <c r="P3" s="286">
        <v>-41916019</v>
      </c>
      <c r="Q3" s="286">
        <v>310917499.88999999</v>
      </c>
      <c r="R3" s="271">
        <v>944.03</v>
      </c>
      <c r="S3" s="271">
        <v>50865299.859999999</v>
      </c>
      <c r="T3" s="271">
        <v>1027002.5</v>
      </c>
      <c r="U3" s="271">
        <v>8661.93</v>
      </c>
      <c r="V3" s="271">
        <v>37873206.490000002</v>
      </c>
      <c r="W3" s="271">
        <v>1709107.23</v>
      </c>
      <c r="X3" s="272">
        <v>56636943.039999999</v>
      </c>
      <c r="Y3" s="272">
        <v>7500</v>
      </c>
      <c r="Z3" s="272">
        <v>29473.599999999999</v>
      </c>
      <c r="AA3" s="272">
        <v>20947952.899999999</v>
      </c>
      <c r="AB3" s="272">
        <v>4328941.16</v>
      </c>
      <c r="AC3" s="272">
        <v>25700</v>
      </c>
      <c r="AD3" s="103">
        <f t="shared" ref="AD3:AI3" si="0">SUM(AD4:AD189)</f>
        <v>80118033.100000039</v>
      </c>
      <c r="AE3" s="37">
        <f t="shared" si="0"/>
        <v>3286183.1100000003</v>
      </c>
      <c r="AF3" s="26">
        <f t="shared" si="0"/>
        <v>76831849.99000001</v>
      </c>
      <c r="AG3" s="17">
        <f t="shared" si="0"/>
        <v>91400890.240000084</v>
      </c>
      <c r="AH3" s="19">
        <f t="shared" si="0"/>
        <v>81368299.810000017</v>
      </c>
      <c r="AI3" s="32">
        <f t="shared" si="0"/>
        <v>10032590.430000005</v>
      </c>
    </row>
    <row r="4" spans="3:35" x14ac:dyDescent="0.2">
      <c r="AD4" s="103">
        <f>SUM(F4:H4)</f>
        <v>0</v>
      </c>
      <c r="AE4" s="37">
        <f>SUM(K4:N4)</f>
        <v>0</v>
      </c>
      <c r="AF4" s="26">
        <f>AD4-AE4</f>
        <v>0</v>
      </c>
      <c r="AG4" s="17">
        <f>SUM(R4:W4)</f>
        <v>0</v>
      </c>
      <c r="AH4" s="19">
        <f>SUM(X4:AC4)</f>
        <v>0</v>
      </c>
      <c r="AI4" s="32">
        <f>AG4-AH4</f>
        <v>0</v>
      </c>
    </row>
    <row r="5" spans="3:35" x14ac:dyDescent="0.2">
      <c r="AD5" s="103">
        <f t="shared" ref="AD5:AD68" si="1">SUM(F5:H5)</f>
        <v>0</v>
      </c>
      <c r="AE5" s="37">
        <f t="shared" ref="AE5:AE68" si="2">SUM(K5:N5)</f>
        <v>0</v>
      </c>
      <c r="AF5" s="26">
        <f t="shared" ref="AF5:AF68" si="3">AD5-AE5</f>
        <v>0</v>
      </c>
      <c r="AG5" s="17">
        <f t="shared" ref="AG5:AG68" si="4">SUM(R5:W5)</f>
        <v>0</v>
      </c>
      <c r="AH5" s="19">
        <f t="shared" ref="AH5:AH68" si="5">SUM(X5:AC5)</f>
        <v>0</v>
      </c>
      <c r="AI5" s="32">
        <f t="shared" ref="AI5:AI68" si="6">AG5-AH5</f>
        <v>0</v>
      </c>
    </row>
    <row r="6" spans="3:35" x14ac:dyDescent="0.2">
      <c r="AD6" s="103">
        <f t="shared" si="1"/>
        <v>0</v>
      </c>
      <c r="AE6" s="37">
        <f t="shared" si="2"/>
        <v>0</v>
      </c>
      <c r="AF6" s="26">
        <f t="shared" si="3"/>
        <v>0</v>
      </c>
      <c r="AG6" s="17">
        <f t="shared" si="4"/>
        <v>0</v>
      </c>
      <c r="AH6" s="19">
        <f t="shared" si="5"/>
        <v>0</v>
      </c>
      <c r="AI6" s="32">
        <f t="shared" si="6"/>
        <v>0</v>
      </c>
    </row>
    <row r="7" spans="3:35" x14ac:dyDescent="0.2">
      <c r="AD7" s="103">
        <f t="shared" si="1"/>
        <v>0</v>
      </c>
      <c r="AE7" s="37">
        <f t="shared" si="2"/>
        <v>0</v>
      </c>
      <c r="AF7" s="26">
        <f t="shared" si="3"/>
        <v>0</v>
      </c>
      <c r="AG7" s="17">
        <f t="shared" si="4"/>
        <v>0</v>
      </c>
      <c r="AH7" s="19">
        <f t="shared" si="5"/>
        <v>0</v>
      </c>
      <c r="AI7" s="32">
        <f t="shared" si="6"/>
        <v>0</v>
      </c>
    </row>
    <row r="8" spans="3:35" x14ac:dyDescent="0.2">
      <c r="AD8" s="103">
        <f t="shared" si="1"/>
        <v>0</v>
      </c>
      <c r="AE8" s="37">
        <f t="shared" si="2"/>
        <v>0</v>
      </c>
      <c r="AF8" s="26">
        <f t="shared" si="3"/>
        <v>0</v>
      </c>
      <c r="AG8" s="17">
        <f t="shared" si="4"/>
        <v>0</v>
      </c>
      <c r="AH8" s="19">
        <f t="shared" si="5"/>
        <v>0</v>
      </c>
      <c r="AI8" s="32">
        <f t="shared" si="6"/>
        <v>0</v>
      </c>
    </row>
    <row r="9" spans="3:35" x14ac:dyDescent="0.2">
      <c r="AD9" s="103">
        <f t="shared" si="1"/>
        <v>0</v>
      </c>
      <c r="AE9" s="37">
        <f t="shared" si="2"/>
        <v>0</v>
      </c>
      <c r="AF9" s="26">
        <f t="shared" si="3"/>
        <v>0</v>
      </c>
      <c r="AG9" s="17">
        <f t="shared" si="4"/>
        <v>0</v>
      </c>
      <c r="AH9" s="19">
        <f t="shared" si="5"/>
        <v>0</v>
      </c>
      <c r="AI9" s="32">
        <f t="shared" si="6"/>
        <v>0</v>
      </c>
    </row>
    <row r="10" spans="3:35" x14ac:dyDescent="0.2">
      <c r="AD10" s="103">
        <f t="shared" si="1"/>
        <v>0</v>
      </c>
      <c r="AE10" s="37">
        <f t="shared" si="2"/>
        <v>0</v>
      </c>
      <c r="AF10" s="26">
        <f t="shared" si="3"/>
        <v>0</v>
      </c>
      <c r="AG10" s="17">
        <f t="shared" si="4"/>
        <v>0</v>
      </c>
      <c r="AH10" s="19">
        <f t="shared" si="5"/>
        <v>0</v>
      </c>
      <c r="AI10" s="32">
        <f t="shared" si="6"/>
        <v>0</v>
      </c>
    </row>
    <row r="11" spans="3:35" x14ac:dyDescent="0.2">
      <c r="AD11" s="103">
        <f t="shared" si="1"/>
        <v>0</v>
      </c>
      <c r="AE11" s="37">
        <f t="shared" si="2"/>
        <v>0</v>
      </c>
      <c r="AF11" s="26">
        <f t="shared" si="3"/>
        <v>0</v>
      </c>
      <c r="AG11" s="17">
        <f t="shared" si="4"/>
        <v>0</v>
      </c>
      <c r="AH11" s="19">
        <f t="shared" si="5"/>
        <v>0</v>
      </c>
      <c r="AI11" s="32">
        <f t="shared" si="6"/>
        <v>0</v>
      </c>
    </row>
    <row r="12" spans="3:35" x14ac:dyDescent="0.2">
      <c r="AD12" s="103">
        <f t="shared" si="1"/>
        <v>0</v>
      </c>
      <c r="AE12" s="37">
        <f t="shared" si="2"/>
        <v>0</v>
      </c>
      <c r="AF12" s="26">
        <f t="shared" si="3"/>
        <v>0</v>
      </c>
      <c r="AG12" s="17">
        <f t="shared" si="4"/>
        <v>0</v>
      </c>
      <c r="AH12" s="19">
        <f t="shared" si="5"/>
        <v>0</v>
      </c>
      <c r="AI12" s="32">
        <f t="shared" si="6"/>
        <v>0</v>
      </c>
    </row>
    <row r="13" spans="3:35" x14ac:dyDescent="0.2">
      <c r="AD13" s="103">
        <f t="shared" si="1"/>
        <v>0</v>
      </c>
      <c r="AE13" s="37">
        <f t="shared" si="2"/>
        <v>0</v>
      </c>
      <c r="AF13" s="26">
        <f t="shared" si="3"/>
        <v>0</v>
      </c>
      <c r="AG13" s="17">
        <f t="shared" si="4"/>
        <v>0</v>
      </c>
      <c r="AH13" s="19">
        <f t="shared" si="5"/>
        <v>0</v>
      </c>
      <c r="AI13" s="32">
        <f t="shared" si="6"/>
        <v>0</v>
      </c>
    </row>
    <row r="14" spans="3:35" s="50" customFormat="1" x14ac:dyDescent="0.2">
      <c r="C14" s="94"/>
      <c r="D14" s="57"/>
      <c r="E14" s="286"/>
      <c r="F14" s="270"/>
      <c r="G14" s="270"/>
      <c r="H14" s="270"/>
      <c r="I14" s="286"/>
      <c r="J14" s="286"/>
      <c r="K14" s="274"/>
      <c r="L14" s="274"/>
      <c r="M14" s="274"/>
      <c r="N14" s="274"/>
      <c r="O14" s="286"/>
      <c r="P14" s="286"/>
      <c r="Q14" s="286"/>
      <c r="R14" s="271"/>
      <c r="S14" s="271"/>
      <c r="T14" s="271"/>
      <c r="U14" s="271"/>
      <c r="V14" s="271"/>
      <c r="W14" s="271"/>
      <c r="X14" s="272"/>
      <c r="Y14" s="272"/>
      <c r="Z14" s="272"/>
      <c r="AA14" s="272"/>
      <c r="AB14" s="272"/>
      <c r="AC14" s="272"/>
      <c r="AD14" s="103">
        <f t="shared" si="1"/>
        <v>0</v>
      </c>
      <c r="AE14" s="37">
        <f t="shared" si="2"/>
        <v>0</v>
      </c>
      <c r="AF14" s="26">
        <f t="shared" si="3"/>
        <v>0</v>
      </c>
      <c r="AG14" s="17">
        <f t="shared" si="4"/>
        <v>0</v>
      </c>
      <c r="AH14" s="19">
        <f t="shared" si="5"/>
        <v>0</v>
      </c>
      <c r="AI14" s="32">
        <f t="shared" si="6"/>
        <v>0</v>
      </c>
    </row>
    <row r="15" spans="3:35" x14ac:dyDescent="0.2">
      <c r="AD15" s="103">
        <f t="shared" si="1"/>
        <v>0</v>
      </c>
      <c r="AE15" s="37">
        <f t="shared" si="2"/>
        <v>0</v>
      </c>
      <c r="AF15" s="26">
        <f t="shared" si="3"/>
        <v>0</v>
      </c>
      <c r="AG15" s="17">
        <f t="shared" si="4"/>
        <v>0</v>
      </c>
      <c r="AH15" s="19">
        <f t="shared" si="5"/>
        <v>0</v>
      </c>
      <c r="AI15" s="32">
        <f t="shared" si="6"/>
        <v>0</v>
      </c>
    </row>
    <row r="16" spans="3:35" x14ac:dyDescent="0.2">
      <c r="AD16" s="103">
        <f t="shared" si="1"/>
        <v>0</v>
      </c>
      <c r="AE16" s="37">
        <f t="shared" si="2"/>
        <v>0</v>
      </c>
      <c r="AF16" s="26">
        <f t="shared" si="3"/>
        <v>0</v>
      </c>
      <c r="AG16" s="17">
        <f t="shared" si="4"/>
        <v>0</v>
      </c>
      <c r="AH16" s="19">
        <f t="shared" si="5"/>
        <v>0</v>
      </c>
      <c r="AI16" s="32">
        <f t="shared" si="6"/>
        <v>0</v>
      </c>
    </row>
    <row r="17" spans="1:35" x14ac:dyDescent="0.2">
      <c r="AD17" s="103">
        <f t="shared" si="1"/>
        <v>0</v>
      </c>
      <c r="AE17" s="37">
        <f t="shared" si="2"/>
        <v>0</v>
      </c>
      <c r="AF17" s="26">
        <f t="shared" si="3"/>
        <v>0</v>
      </c>
      <c r="AG17" s="17">
        <f t="shared" si="4"/>
        <v>0</v>
      </c>
      <c r="AH17" s="19">
        <f t="shared" si="5"/>
        <v>0</v>
      </c>
      <c r="AI17" s="32">
        <f t="shared" si="6"/>
        <v>0</v>
      </c>
    </row>
    <row r="18" spans="1:35" x14ac:dyDescent="0.2">
      <c r="AD18" s="103">
        <f t="shared" si="1"/>
        <v>0</v>
      </c>
      <c r="AE18" s="37">
        <f t="shared" si="2"/>
        <v>0</v>
      </c>
      <c r="AF18" s="26">
        <f t="shared" si="3"/>
        <v>0</v>
      </c>
      <c r="AG18" s="17">
        <f t="shared" si="4"/>
        <v>0</v>
      </c>
      <c r="AH18" s="19">
        <f t="shared" si="5"/>
        <v>0</v>
      </c>
      <c r="AI18" s="32">
        <f t="shared" si="6"/>
        <v>0</v>
      </c>
    </row>
    <row r="19" spans="1:35" x14ac:dyDescent="0.2">
      <c r="AD19" s="103">
        <f t="shared" si="1"/>
        <v>0</v>
      </c>
      <c r="AE19" s="37">
        <f t="shared" si="2"/>
        <v>0</v>
      </c>
      <c r="AF19" s="26">
        <f t="shared" si="3"/>
        <v>0</v>
      </c>
      <c r="AG19" s="17">
        <f t="shared" si="4"/>
        <v>0</v>
      </c>
      <c r="AH19" s="19">
        <f t="shared" si="5"/>
        <v>0</v>
      </c>
      <c r="AI19" s="32">
        <f t="shared" si="6"/>
        <v>0</v>
      </c>
    </row>
    <row r="20" spans="1:35" x14ac:dyDescent="0.2">
      <c r="AD20" s="103">
        <f t="shared" si="1"/>
        <v>0</v>
      </c>
      <c r="AE20" s="37">
        <f t="shared" si="2"/>
        <v>0</v>
      </c>
      <c r="AF20" s="26">
        <f t="shared" si="3"/>
        <v>0</v>
      </c>
      <c r="AG20" s="17">
        <f t="shared" si="4"/>
        <v>0</v>
      </c>
      <c r="AH20" s="19">
        <f t="shared" si="5"/>
        <v>0</v>
      </c>
      <c r="AI20" s="32">
        <f t="shared" si="6"/>
        <v>0</v>
      </c>
    </row>
    <row r="21" spans="1:35" x14ac:dyDescent="0.2">
      <c r="AD21" s="103">
        <f t="shared" si="1"/>
        <v>0</v>
      </c>
      <c r="AE21" s="37">
        <f t="shared" si="2"/>
        <v>0</v>
      </c>
      <c r="AF21" s="26">
        <f t="shared" si="3"/>
        <v>0</v>
      </c>
      <c r="AG21" s="17">
        <f t="shared" si="4"/>
        <v>0</v>
      </c>
      <c r="AH21" s="19">
        <f t="shared" si="5"/>
        <v>0</v>
      </c>
      <c r="AI21" s="32">
        <f t="shared" si="6"/>
        <v>0</v>
      </c>
    </row>
    <row r="22" spans="1:35" x14ac:dyDescent="0.2">
      <c r="A22" s="1" t="s">
        <v>462</v>
      </c>
      <c r="B22" s="1" t="s">
        <v>464</v>
      </c>
      <c r="C22" s="92">
        <v>4536</v>
      </c>
      <c r="D22" s="93" t="s">
        <v>1101</v>
      </c>
      <c r="E22" s="286" t="s">
        <v>2000</v>
      </c>
      <c r="F22" s="270">
        <v>461355.45</v>
      </c>
      <c r="G22" s="270">
        <v>70667.17</v>
      </c>
      <c r="H22" s="270">
        <v>210945.38</v>
      </c>
      <c r="I22" s="286">
        <v>238095.7</v>
      </c>
      <c r="J22" s="286">
        <v>339157.7</v>
      </c>
      <c r="S22" s="271">
        <v>194332.51</v>
      </c>
      <c r="V22" s="271">
        <v>303400</v>
      </c>
      <c r="X22" s="272">
        <v>350321</v>
      </c>
      <c r="AA22" s="272">
        <v>199740.56</v>
      </c>
      <c r="AB22" s="272">
        <v>26764.36</v>
      </c>
      <c r="AD22" s="103">
        <f t="shared" si="1"/>
        <v>742968</v>
      </c>
      <c r="AE22" s="37">
        <f t="shared" si="2"/>
        <v>0</v>
      </c>
      <c r="AF22" s="26">
        <f t="shared" si="3"/>
        <v>742968</v>
      </c>
      <c r="AG22" s="17">
        <f t="shared" si="4"/>
        <v>497732.51</v>
      </c>
      <c r="AH22" s="19">
        <f t="shared" si="5"/>
        <v>576825.92000000004</v>
      </c>
      <c r="AI22" s="32">
        <f t="shared" si="6"/>
        <v>-79093.410000000033</v>
      </c>
    </row>
    <row r="23" spans="1:35" x14ac:dyDescent="0.2">
      <c r="A23" s="1" t="s">
        <v>462</v>
      </c>
      <c r="B23" s="1" t="s">
        <v>464</v>
      </c>
      <c r="C23" s="92">
        <v>3980</v>
      </c>
      <c r="D23" s="93" t="s">
        <v>1102</v>
      </c>
      <c r="E23" s="286" t="s">
        <v>2001</v>
      </c>
      <c r="F23" s="270">
        <v>41890.92</v>
      </c>
      <c r="H23" s="270">
        <v>70420.77</v>
      </c>
      <c r="I23" s="286">
        <v>185256.54</v>
      </c>
      <c r="J23" s="286">
        <v>179254.28</v>
      </c>
      <c r="Q23" s="286">
        <v>2340148.79</v>
      </c>
      <c r="S23" s="271">
        <v>90159.56</v>
      </c>
      <c r="T23" s="271">
        <v>35000</v>
      </c>
      <c r="V23" s="271">
        <v>128930</v>
      </c>
      <c r="X23" s="272">
        <v>199250</v>
      </c>
      <c r="AA23" s="272">
        <v>80323.25</v>
      </c>
      <c r="AB23" s="272">
        <v>15868.54</v>
      </c>
      <c r="AD23" s="103">
        <f t="shared" si="1"/>
        <v>112311.69</v>
      </c>
      <c r="AE23" s="37">
        <f t="shared" si="2"/>
        <v>0</v>
      </c>
      <c r="AF23" s="26">
        <f t="shared" si="3"/>
        <v>112311.69</v>
      </c>
      <c r="AG23" s="17">
        <f t="shared" si="4"/>
        <v>254089.56</v>
      </c>
      <c r="AH23" s="19">
        <f t="shared" si="5"/>
        <v>295441.78999999998</v>
      </c>
      <c r="AI23" s="32">
        <f t="shared" si="6"/>
        <v>-41352.229999999981</v>
      </c>
    </row>
    <row r="24" spans="1:35" x14ac:dyDescent="0.2">
      <c r="A24" s="1" t="s">
        <v>462</v>
      </c>
      <c r="B24" s="1" t="s">
        <v>464</v>
      </c>
      <c r="C24" s="92">
        <v>9027</v>
      </c>
      <c r="D24" s="93" t="s">
        <v>1103</v>
      </c>
      <c r="E24" s="286" t="s">
        <v>2002</v>
      </c>
      <c r="F24" s="270">
        <v>258189.85</v>
      </c>
      <c r="G24" s="270">
        <v>63973.65</v>
      </c>
      <c r="H24" s="270">
        <v>256302.92</v>
      </c>
      <c r="I24" s="286">
        <v>206261.6</v>
      </c>
      <c r="J24" s="286">
        <v>146300.96</v>
      </c>
      <c r="Q24" s="286">
        <v>2461151.44</v>
      </c>
      <c r="S24" s="271">
        <v>223979.34</v>
      </c>
      <c r="V24" s="271">
        <v>421600</v>
      </c>
      <c r="X24" s="272">
        <v>466270</v>
      </c>
      <c r="AA24" s="272">
        <v>198262.46</v>
      </c>
      <c r="AB24" s="272">
        <v>13540.17</v>
      </c>
      <c r="AD24" s="103">
        <f t="shared" si="1"/>
        <v>578466.42000000004</v>
      </c>
      <c r="AE24" s="37">
        <f t="shared" si="2"/>
        <v>0</v>
      </c>
      <c r="AF24" s="26">
        <f t="shared" si="3"/>
        <v>578466.42000000004</v>
      </c>
      <c r="AG24" s="17">
        <f t="shared" si="4"/>
        <v>645579.34</v>
      </c>
      <c r="AH24" s="19">
        <f t="shared" si="5"/>
        <v>678072.63</v>
      </c>
      <c r="AI24" s="32">
        <f t="shared" si="6"/>
        <v>-32493.290000000037</v>
      </c>
    </row>
    <row r="25" spans="1:35" x14ac:dyDescent="0.2">
      <c r="A25" s="1" t="s">
        <v>462</v>
      </c>
      <c r="B25" s="1" t="s">
        <v>464</v>
      </c>
      <c r="C25" s="92">
        <v>4180</v>
      </c>
      <c r="D25" s="93" t="s">
        <v>1104</v>
      </c>
      <c r="E25" s="286" t="s">
        <v>2003</v>
      </c>
      <c r="F25" s="270">
        <v>182049.62</v>
      </c>
      <c r="G25" s="270">
        <v>9519.33</v>
      </c>
      <c r="H25" s="270">
        <v>80465.58</v>
      </c>
      <c r="I25" s="286">
        <v>296203.78999999998</v>
      </c>
      <c r="J25" s="286">
        <v>131294</v>
      </c>
      <c r="Q25" s="286">
        <v>1609968.11</v>
      </c>
      <c r="S25" s="271">
        <v>57992.76</v>
      </c>
      <c r="T25" s="271">
        <v>30000</v>
      </c>
      <c r="U25" s="271">
        <v>98.06</v>
      </c>
      <c r="V25" s="271">
        <v>154900</v>
      </c>
      <c r="X25" s="272">
        <v>177455</v>
      </c>
      <c r="AA25" s="272">
        <v>52776.74</v>
      </c>
      <c r="AB25" s="272">
        <v>25201.24</v>
      </c>
      <c r="AD25" s="103">
        <f t="shared" si="1"/>
        <v>272034.52999999997</v>
      </c>
      <c r="AE25" s="37">
        <f t="shared" si="2"/>
        <v>0</v>
      </c>
      <c r="AF25" s="26">
        <f t="shared" si="3"/>
        <v>272034.52999999997</v>
      </c>
      <c r="AG25" s="17">
        <f t="shared" si="4"/>
        <v>242990.82</v>
      </c>
      <c r="AH25" s="19">
        <f t="shared" si="5"/>
        <v>255432.97999999998</v>
      </c>
      <c r="AI25" s="32">
        <f t="shared" si="6"/>
        <v>-12442.159999999974</v>
      </c>
    </row>
    <row r="26" spans="1:35" x14ac:dyDescent="0.2">
      <c r="A26" s="1" t="s">
        <v>462</v>
      </c>
      <c r="B26" s="1" t="s">
        <v>464</v>
      </c>
      <c r="C26" s="92">
        <v>2100</v>
      </c>
      <c r="D26" s="93" t="s">
        <v>1105</v>
      </c>
      <c r="E26" s="286" t="s">
        <v>2004</v>
      </c>
      <c r="F26" s="270">
        <v>96949.84</v>
      </c>
      <c r="G26" s="270">
        <v>32450</v>
      </c>
      <c r="H26" s="270">
        <v>110026.79</v>
      </c>
      <c r="I26" s="286">
        <v>231846.56</v>
      </c>
      <c r="J26" s="286">
        <v>95717.36</v>
      </c>
      <c r="Q26" s="286">
        <v>1693812.25</v>
      </c>
      <c r="S26" s="271">
        <v>17285.03</v>
      </c>
      <c r="V26" s="271">
        <v>180860</v>
      </c>
      <c r="X26" s="272">
        <v>180860</v>
      </c>
      <c r="AA26" s="272">
        <v>23481.97</v>
      </c>
      <c r="AB26" s="272">
        <v>11575.64</v>
      </c>
      <c r="AD26" s="103">
        <f t="shared" si="1"/>
        <v>239426.63</v>
      </c>
      <c r="AE26" s="37">
        <f t="shared" si="2"/>
        <v>0</v>
      </c>
      <c r="AF26" s="26">
        <f t="shared" si="3"/>
        <v>239426.63</v>
      </c>
      <c r="AG26" s="17">
        <f t="shared" si="4"/>
        <v>198145.03</v>
      </c>
      <c r="AH26" s="19">
        <f t="shared" si="5"/>
        <v>215917.61</v>
      </c>
      <c r="AI26" s="32">
        <f t="shared" si="6"/>
        <v>-17772.579999999987</v>
      </c>
    </row>
    <row r="27" spans="1:35" x14ac:dyDescent="0.2">
      <c r="A27" s="1" t="s">
        <v>462</v>
      </c>
      <c r="B27" s="1" t="s">
        <v>464</v>
      </c>
      <c r="C27" s="92">
        <v>4887</v>
      </c>
      <c r="D27" s="93" t="s">
        <v>1106</v>
      </c>
      <c r="E27" s="286" t="s">
        <v>2005</v>
      </c>
      <c r="F27" s="270">
        <v>435259.93</v>
      </c>
      <c r="G27" s="270">
        <v>12498.2</v>
      </c>
      <c r="H27" s="270">
        <v>107078.04</v>
      </c>
      <c r="I27" s="286">
        <v>262900.90000000002</v>
      </c>
      <c r="J27" s="286">
        <v>229628.72</v>
      </c>
      <c r="N27" s="274">
        <v>160.4</v>
      </c>
      <c r="Q27" s="286">
        <v>1247745.83</v>
      </c>
      <c r="S27" s="271">
        <v>119897.77</v>
      </c>
      <c r="U27" s="271">
        <v>1791.46</v>
      </c>
      <c r="V27" s="271">
        <v>248860</v>
      </c>
      <c r="X27" s="272">
        <v>317694</v>
      </c>
      <c r="AA27" s="272">
        <v>191473.31</v>
      </c>
      <c r="AB27" s="272">
        <v>22869.26</v>
      </c>
      <c r="AD27" s="103">
        <f t="shared" si="1"/>
        <v>554836.17000000004</v>
      </c>
      <c r="AE27" s="37">
        <f t="shared" si="2"/>
        <v>160.4</v>
      </c>
      <c r="AF27" s="26">
        <f t="shared" si="3"/>
        <v>554675.77</v>
      </c>
      <c r="AG27" s="17">
        <f t="shared" si="4"/>
        <v>370549.23</v>
      </c>
      <c r="AH27" s="19">
        <f t="shared" si="5"/>
        <v>532036.56999999995</v>
      </c>
      <c r="AI27" s="32">
        <f t="shared" si="6"/>
        <v>-161487.33999999997</v>
      </c>
    </row>
    <row r="28" spans="1:35" x14ac:dyDescent="0.2">
      <c r="A28" s="1" t="s">
        <v>462</v>
      </c>
      <c r="B28" s="1" t="s">
        <v>464</v>
      </c>
      <c r="C28" s="92">
        <v>5102</v>
      </c>
      <c r="D28" s="93" t="s">
        <v>1107</v>
      </c>
      <c r="E28" s="286" t="s">
        <v>2006</v>
      </c>
      <c r="F28" s="270">
        <v>543689.69999999995</v>
      </c>
      <c r="H28" s="270">
        <v>110687.7</v>
      </c>
      <c r="I28" s="286">
        <v>343649.72</v>
      </c>
      <c r="J28" s="286">
        <v>185945.78</v>
      </c>
      <c r="N28" s="274">
        <v>580</v>
      </c>
      <c r="Q28" s="286">
        <v>1804121.26</v>
      </c>
      <c r="S28" s="271">
        <v>51271.33</v>
      </c>
      <c r="V28" s="271">
        <v>75160</v>
      </c>
      <c r="X28" s="272">
        <v>131070</v>
      </c>
      <c r="AA28" s="272">
        <v>91716.01</v>
      </c>
      <c r="AB28" s="272">
        <v>29150.67</v>
      </c>
      <c r="AD28" s="103">
        <f t="shared" si="1"/>
        <v>654377.39999999991</v>
      </c>
      <c r="AE28" s="37">
        <f t="shared" si="2"/>
        <v>580</v>
      </c>
      <c r="AF28" s="26">
        <f t="shared" si="3"/>
        <v>653797.39999999991</v>
      </c>
      <c r="AG28" s="17">
        <f t="shared" si="4"/>
        <v>126431.33</v>
      </c>
      <c r="AH28" s="19">
        <f t="shared" si="5"/>
        <v>251936.68</v>
      </c>
      <c r="AI28" s="32">
        <f t="shared" si="6"/>
        <v>-125505.34999999999</v>
      </c>
    </row>
    <row r="29" spans="1:35" x14ac:dyDescent="0.2">
      <c r="A29" s="1" t="s">
        <v>462</v>
      </c>
      <c r="B29" s="1" t="s">
        <v>464</v>
      </c>
      <c r="C29" s="92">
        <v>11813</v>
      </c>
      <c r="D29" s="93" t="s">
        <v>1108</v>
      </c>
      <c r="E29" s="286" t="s">
        <v>2007</v>
      </c>
      <c r="F29" s="270">
        <v>295086.27</v>
      </c>
      <c r="G29" s="270">
        <v>28070.6</v>
      </c>
      <c r="H29" s="270">
        <v>126836.95</v>
      </c>
      <c r="I29" s="286">
        <v>379818.41</v>
      </c>
      <c r="J29" s="286">
        <v>237449.03</v>
      </c>
      <c r="N29" s="274">
        <v>331.39</v>
      </c>
      <c r="P29" s="286">
        <v>539.76</v>
      </c>
      <c r="Q29" s="286">
        <v>1414760.08</v>
      </c>
      <c r="S29" s="271">
        <v>91094.84</v>
      </c>
      <c r="T29" s="271">
        <v>28793.1</v>
      </c>
      <c r="U29" s="271">
        <v>1.59</v>
      </c>
      <c r="V29" s="271">
        <v>158790</v>
      </c>
      <c r="X29" s="272">
        <v>231130</v>
      </c>
      <c r="AA29" s="272">
        <v>255476.87</v>
      </c>
      <c r="AB29" s="272">
        <v>35508.1</v>
      </c>
      <c r="AD29" s="103">
        <f t="shared" si="1"/>
        <v>449993.82</v>
      </c>
      <c r="AE29" s="37">
        <f t="shared" si="2"/>
        <v>331.39</v>
      </c>
      <c r="AF29" s="26">
        <f t="shared" si="3"/>
        <v>449662.43</v>
      </c>
      <c r="AG29" s="17">
        <f t="shared" si="4"/>
        <v>278679.53000000003</v>
      </c>
      <c r="AH29" s="19">
        <f t="shared" si="5"/>
        <v>522114.97</v>
      </c>
      <c r="AI29" s="32">
        <f t="shared" si="6"/>
        <v>-243435.43999999994</v>
      </c>
    </row>
    <row r="30" spans="1:35" x14ac:dyDescent="0.2">
      <c r="A30" s="1" t="s">
        <v>462</v>
      </c>
      <c r="B30" s="1" t="s">
        <v>464</v>
      </c>
      <c r="C30" s="92">
        <v>7972</v>
      </c>
      <c r="D30" s="93" t="s">
        <v>1109</v>
      </c>
      <c r="E30" s="286" t="s">
        <v>2008</v>
      </c>
      <c r="F30" s="270">
        <v>679226.27</v>
      </c>
      <c r="H30" s="270">
        <v>470007.65</v>
      </c>
      <c r="I30" s="286">
        <v>185148.94</v>
      </c>
      <c r="J30" s="286">
        <v>180730.34</v>
      </c>
      <c r="Q30" s="286">
        <v>1595887.05</v>
      </c>
      <c r="S30" s="271">
        <v>281923.09999999998</v>
      </c>
      <c r="T30" s="271">
        <v>29628.42</v>
      </c>
      <c r="U30" s="271">
        <v>2.23</v>
      </c>
      <c r="V30" s="271">
        <v>189660</v>
      </c>
      <c r="X30" s="272">
        <v>274650</v>
      </c>
      <c r="AA30" s="272">
        <v>319398.27</v>
      </c>
      <c r="AB30" s="272">
        <v>15897.21</v>
      </c>
      <c r="AD30" s="103">
        <f t="shared" si="1"/>
        <v>1149233.92</v>
      </c>
      <c r="AE30" s="37">
        <f t="shared" si="2"/>
        <v>0</v>
      </c>
      <c r="AF30" s="26">
        <f t="shared" si="3"/>
        <v>1149233.92</v>
      </c>
      <c r="AG30" s="17">
        <f t="shared" si="4"/>
        <v>501213.74999999994</v>
      </c>
      <c r="AH30" s="19">
        <f t="shared" si="5"/>
        <v>609945.48</v>
      </c>
      <c r="AI30" s="32">
        <f t="shared" si="6"/>
        <v>-108731.73000000004</v>
      </c>
    </row>
    <row r="31" spans="1:35" x14ac:dyDescent="0.2">
      <c r="A31" s="1" t="s">
        <v>462</v>
      </c>
      <c r="B31" s="1" t="s">
        <v>464</v>
      </c>
      <c r="C31" s="92">
        <v>3577</v>
      </c>
      <c r="D31" s="93" t="s">
        <v>1110</v>
      </c>
      <c r="E31" s="286" t="s">
        <v>2009</v>
      </c>
      <c r="F31" s="270">
        <v>307790.88</v>
      </c>
      <c r="G31" s="270">
        <v>32580</v>
      </c>
      <c r="H31" s="270">
        <v>242388.26</v>
      </c>
      <c r="I31" s="286">
        <v>111003.75</v>
      </c>
      <c r="J31" s="286">
        <v>188817.37</v>
      </c>
      <c r="N31" s="274">
        <v>7.2</v>
      </c>
      <c r="Q31" s="286">
        <v>1789492.25</v>
      </c>
      <c r="S31" s="271">
        <v>62306.68</v>
      </c>
      <c r="T31" s="271">
        <v>17482.21</v>
      </c>
      <c r="V31" s="271">
        <v>79490</v>
      </c>
      <c r="X31" s="272">
        <v>117440</v>
      </c>
      <c r="AA31" s="272">
        <v>249033.8</v>
      </c>
      <c r="AB31" s="272">
        <v>15337.23</v>
      </c>
      <c r="AD31" s="103">
        <f t="shared" si="1"/>
        <v>582759.14</v>
      </c>
      <c r="AE31" s="37">
        <f t="shared" si="2"/>
        <v>7.2</v>
      </c>
      <c r="AF31" s="26">
        <f t="shared" si="3"/>
        <v>582751.94000000006</v>
      </c>
      <c r="AG31" s="17">
        <f t="shared" si="4"/>
        <v>159278.89000000001</v>
      </c>
      <c r="AH31" s="19">
        <f t="shared" si="5"/>
        <v>381811.02999999997</v>
      </c>
      <c r="AI31" s="32">
        <f t="shared" si="6"/>
        <v>-222532.13999999996</v>
      </c>
    </row>
    <row r="32" spans="1:35" x14ac:dyDescent="0.2">
      <c r="A32" s="1" t="s">
        <v>462</v>
      </c>
      <c r="B32" s="1" t="s">
        <v>464</v>
      </c>
      <c r="C32" s="92">
        <v>3159</v>
      </c>
      <c r="D32" s="93" t="s">
        <v>1111</v>
      </c>
      <c r="E32" s="286" t="s">
        <v>2010</v>
      </c>
      <c r="F32" s="270">
        <v>262037.98</v>
      </c>
      <c r="G32" s="270">
        <v>2280</v>
      </c>
      <c r="H32" s="270">
        <v>146619.18</v>
      </c>
      <c r="I32" s="286">
        <v>236386.53</v>
      </c>
      <c r="J32" s="286">
        <v>440662.45</v>
      </c>
      <c r="Q32" s="286">
        <v>3102228.3</v>
      </c>
      <c r="S32" s="271">
        <v>96124.34</v>
      </c>
      <c r="T32" s="271">
        <v>57238.81</v>
      </c>
      <c r="V32" s="271">
        <v>167280</v>
      </c>
      <c r="X32" s="272">
        <v>221676</v>
      </c>
      <c r="AA32" s="272">
        <v>116927.27</v>
      </c>
      <c r="AB32" s="272">
        <v>50396.37</v>
      </c>
      <c r="AD32" s="103">
        <f t="shared" si="1"/>
        <v>410937.16</v>
      </c>
      <c r="AE32" s="37">
        <f t="shared" si="2"/>
        <v>0</v>
      </c>
      <c r="AF32" s="26">
        <f t="shared" si="3"/>
        <v>410937.16</v>
      </c>
      <c r="AG32" s="17">
        <f t="shared" si="4"/>
        <v>320643.15000000002</v>
      </c>
      <c r="AH32" s="19">
        <f t="shared" si="5"/>
        <v>388999.64</v>
      </c>
      <c r="AI32" s="32">
        <f t="shared" si="6"/>
        <v>-68356.489999999991</v>
      </c>
    </row>
    <row r="33" spans="1:35" x14ac:dyDescent="0.2">
      <c r="A33" s="1" t="s">
        <v>462</v>
      </c>
      <c r="B33" s="1" t="s">
        <v>464</v>
      </c>
      <c r="C33" s="92">
        <v>3764</v>
      </c>
      <c r="D33" s="93" t="s">
        <v>1112</v>
      </c>
      <c r="E33" s="286" t="s">
        <v>2011</v>
      </c>
      <c r="F33" s="270">
        <v>397025.83</v>
      </c>
      <c r="G33" s="270">
        <v>22007.200000000001</v>
      </c>
      <c r="H33" s="270">
        <v>110461.28</v>
      </c>
      <c r="I33" s="286">
        <v>309489.49</v>
      </c>
      <c r="J33" s="286">
        <v>182302.75</v>
      </c>
      <c r="Q33" s="286">
        <v>1484748</v>
      </c>
      <c r="S33" s="271">
        <v>133379.99</v>
      </c>
      <c r="T33" s="271">
        <v>85384.33</v>
      </c>
      <c r="U33" s="271">
        <v>1277.27</v>
      </c>
      <c r="V33" s="271">
        <v>80850</v>
      </c>
      <c r="X33" s="272">
        <v>131672</v>
      </c>
      <c r="AA33" s="272">
        <v>180683.24</v>
      </c>
      <c r="AB33" s="272">
        <v>30038.84</v>
      </c>
      <c r="AD33" s="103">
        <f t="shared" si="1"/>
        <v>529494.31000000006</v>
      </c>
      <c r="AE33" s="37">
        <f t="shared" si="2"/>
        <v>0</v>
      </c>
      <c r="AF33" s="26">
        <f t="shared" si="3"/>
        <v>529494.31000000006</v>
      </c>
      <c r="AG33" s="17">
        <f t="shared" si="4"/>
        <v>300891.58999999997</v>
      </c>
      <c r="AH33" s="19">
        <f t="shared" si="5"/>
        <v>342394.08</v>
      </c>
      <c r="AI33" s="32">
        <f t="shared" si="6"/>
        <v>-41502.490000000049</v>
      </c>
    </row>
    <row r="34" spans="1:35" x14ac:dyDescent="0.2">
      <c r="A34" s="1" t="s">
        <v>462</v>
      </c>
      <c r="B34" s="1" t="s">
        <v>464</v>
      </c>
      <c r="C34" s="92">
        <v>3691</v>
      </c>
      <c r="D34" s="93" t="s">
        <v>1113</v>
      </c>
      <c r="E34" s="286" t="s">
        <v>2012</v>
      </c>
      <c r="F34" s="270">
        <v>560553.79</v>
      </c>
      <c r="G34" s="270">
        <v>27247.59</v>
      </c>
      <c r="H34" s="270">
        <v>80717.350000000006</v>
      </c>
      <c r="I34" s="286">
        <v>92442.5</v>
      </c>
      <c r="J34" s="286">
        <v>231158.64</v>
      </c>
      <c r="Q34" s="286">
        <v>1924840.79</v>
      </c>
      <c r="S34" s="271">
        <v>123940.3</v>
      </c>
      <c r="V34" s="271">
        <v>99140</v>
      </c>
      <c r="X34" s="272">
        <v>153574</v>
      </c>
      <c r="AA34" s="272">
        <v>148706.51</v>
      </c>
      <c r="AB34" s="272">
        <v>25754.81</v>
      </c>
      <c r="AD34" s="103">
        <f t="shared" si="1"/>
        <v>668518.73</v>
      </c>
      <c r="AE34" s="37">
        <f t="shared" si="2"/>
        <v>0</v>
      </c>
      <c r="AF34" s="26">
        <f t="shared" si="3"/>
        <v>668518.73</v>
      </c>
      <c r="AG34" s="17">
        <f t="shared" si="4"/>
        <v>223080.3</v>
      </c>
      <c r="AH34" s="19">
        <f t="shared" si="5"/>
        <v>328035.32</v>
      </c>
      <c r="AI34" s="32">
        <f t="shared" si="6"/>
        <v>-104955.02000000002</v>
      </c>
    </row>
    <row r="35" spans="1:35" x14ac:dyDescent="0.2">
      <c r="A35" s="1" t="s">
        <v>462</v>
      </c>
      <c r="B35" s="1" t="s">
        <v>464</v>
      </c>
      <c r="C35" s="92">
        <v>7031</v>
      </c>
      <c r="D35" s="93" t="s">
        <v>1114</v>
      </c>
      <c r="E35" s="286" t="s">
        <v>2013</v>
      </c>
      <c r="F35" s="270">
        <v>963663.91</v>
      </c>
      <c r="G35" s="270">
        <v>7212</v>
      </c>
      <c r="H35" s="270">
        <v>177496.95999999999</v>
      </c>
      <c r="I35" s="286">
        <v>220868.06</v>
      </c>
      <c r="J35" s="286">
        <v>136378.95000000001</v>
      </c>
      <c r="Q35" s="286">
        <v>1101601.1100000001</v>
      </c>
      <c r="S35" s="271">
        <v>144959.04000000001</v>
      </c>
      <c r="T35" s="271">
        <v>21786.45</v>
      </c>
      <c r="V35" s="271">
        <v>170550</v>
      </c>
      <c r="X35" s="272">
        <v>242554</v>
      </c>
      <c r="AA35" s="272">
        <v>162082.69</v>
      </c>
      <c r="AB35" s="272">
        <v>13833.1</v>
      </c>
      <c r="AD35" s="103">
        <f t="shared" si="1"/>
        <v>1148372.8700000001</v>
      </c>
      <c r="AE35" s="37">
        <f t="shared" si="2"/>
        <v>0</v>
      </c>
      <c r="AF35" s="26">
        <f t="shared" si="3"/>
        <v>1148372.8700000001</v>
      </c>
      <c r="AG35" s="17">
        <f t="shared" si="4"/>
        <v>337295.49</v>
      </c>
      <c r="AH35" s="19">
        <f t="shared" si="5"/>
        <v>418469.79</v>
      </c>
      <c r="AI35" s="32">
        <f t="shared" si="6"/>
        <v>-81174.299999999988</v>
      </c>
    </row>
    <row r="36" spans="1:35" x14ac:dyDescent="0.2">
      <c r="A36" s="1" t="s">
        <v>462</v>
      </c>
      <c r="B36" s="1" t="s">
        <v>464</v>
      </c>
      <c r="C36" s="92">
        <v>3391</v>
      </c>
      <c r="D36" s="93" t="s">
        <v>1115</v>
      </c>
      <c r="E36" s="286" t="s">
        <v>2014</v>
      </c>
      <c r="F36" s="270">
        <v>192041.02</v>
      </c>
      <c r="G36" s="270">
        <v>1152.5999999999999</v>
      </c>
      <c r="H36" s="270">
        <v>105600.69</v>
      </c>
      <c r="I36" s="286">
        <v>1416348.07</v>
      </c>
      <c r="J36" s="286">
        <v>76090.64</v>
      </c>
      <c r="Q36" s="286">
        <v>528949.56000000006</v>
      </c>
      <c r="S36" s="271">
        <v>70428.789999999994</v>
      </c>
      <c r="T36" s="271">
        <v>53044.27</v>
      </c>
      <c r="V36" s="271">
        <v>98170</v>
      </c>
      <c r="X36" s="272">
        <v>152166</v>
      </c>
      <c r="AA36" s="272">
        <v>193377.79</v>
      </c>
      <c r="AB36" s="272">
        <v>25078.32</v>
      </c>
      <c r="AD36" s="103">
        <f t="shared" si="1"/>
        <v>298794.31</v>
      </c>
      <c r="AE36" s="37">
        <f t="shared" si="2"/>
        <v>0</v>
      </c>
      <c r="AF36" s="26">
        <f t="shared" si="3"/>
        <v>298794.31</v>
      </c>
      <c r="AG36" s="17">
        <f t="shared" si="4"/>
        <v>221643.06</v>
      </c>
      <c r="AH36" s="19">
        <f t="shared" si="5"/>
        <v>370622.11000000004</v>
      </c>
      <c r="AI36" s="32">
        <f t="shared" si="6"/>
        <v>-148979.05000000005</v>
      </c>
    </row>
    <row r="37" spans="1:35" x14ac:dyDescent="0.2">
      <c r="A37" s="1" t="s">
        <v>462</v>
      </c>
      <c r="B37" s="1" t="s">
        <v>464</v>
      </c>
      <c r="C37" s="92">
        <v>4244</v>
      </c>
      <c r="D37" s="93" t="s">
        <v>1116</v>
      </c>
      <c r="E37" s="286" t="s">
        <v>2015</v>
      </c>
      <c r="F37" s="270">
        <v>149032.01</v>
      </c>
      <c r="G37" s="270">
        <v>56150</v>
      </c>
      <c r="H37" s="270">
        <v>127132.37</v>
      </c>
      <c r="I37" s="286">
        <v>430778.37</v>
      </c>
      <c r="J37" s="286">
        <v>53901.81</v>
      </c>
      <c r="P37" s="286">
        <v>99448.88</v>
      </c>
      <c r="Q37" s="286">
        <v>1603684.39</v>
      </c>
      <c r="S37" s="271">
        <v>91229.37</v>
      </c>
      <c r="V37" s="271">
        <v>175490</v>
      </c>
      <c r="X37" s="272">
        <v>223616</v>
      </c>
      <c r="AA37" s="272">
        <v>86563.38</v>
      </c>
      <c r="AB37" s="272">
        <v>11249.01</v>
      </c>
      <c r="AD37" s="103">
        <f t="shared" si="1"/>
        <v>332314.38</v>
      </c>
      <c r="AE37" s="37">
        <f t="shared" si="2"/>
        <v>0</v>
      </c>
      <c r="AF37" s="26">
        <f t="shared" si="3"/>
        <v>332314.38</v>
      </c>
      <c r="AG37" s="17">
        <f t="shared" si="4"/>
        <v>266719.37</v>
      </c>
      <c r="AH37" s="19">
        <f t="shared" si="5"/>
        <v>321428.39</v>
      </c>
      <c r="AI37" s="32">
        <f t="shared" si="6"/>
        <v>-54709.020000000019</v>
      </c>
    </row>
    <row r="38" spans="1:35" x14ac:dyDescent="0.2">
      <c r="A38" s="1" t="s">
        <v>462</v>
      </c>
      <c r="B38" s="1" t="s">
        <v>464</v>
      </c>
      <c r="C38" s="92">
        <v>1926</v>
      </c>
      <c r="D38" s="93" t="s">
        <v>1117</v>
      </c>
      <c r="E38" s="286" t="s">
        <v>2016</v>
      </c>
      <c r="F38" s="270">
        <v>131560.73000000001</v>
      </c>
      <c r="G38" s="270">
        <v>6794.84</v>
      </c>
      <c r="H38" s="270">
        <v>58557.95</v>
      </c>
      <c r="I38" s="286">
        <v>132506.47</v>
      </c>
      <c r="J38" s="286">
        <v>82746.399999999994</v>
      </c>
      <c r="L38" s="274">
        <v>0</v>
      </c>
      <c r="Q38" s="286">
        <v>1498620.76</v>
      </c>
      <c r="S38" s="271">
        <v>37600.160000000003</v>
      </c>
      <c r="T38" s="271">
        <v>9481.8700000000008</v>
      </c>
      <c r="U38" s="271">
        <v>43.58</v>
      </c>
      <c r="V38" s="271">
        <v>82090</v>
      </c>
      <c r="X38" s="272">
        <v>113516</v>
      </c>
      <c r="AA38" s="272">
        <v>71178.87</v>
      </c>
      <c r="AB38" s="272">
        <v>18176.78</v>
      </c>
      <c r="AD38" s="103">
        <f t="shared" si="1"/>
        <v>196913.52000000002</v>
      </c>
      <c r="AE38" s="37">
        <f t="shared" si="2"/>
        <v>0</v>
      </c>
      <c r="AF38" s="26">
        <f t="shared" si="3"/>
        <v>196913.52000000002</v>
      </c>
      <c r="AG38" s="17">
        <f t="shared" si="4"/>
        <v>129215.61000000002</v>
      </c>
      <c r="AH38" s="19">
        <f t="shared" si="5"/>
        <v>202871.65</v>
      </c>
      <c r="AI38" s="32">
        <f t="shared" si="6"/>
        <v>-73656.039999999979</v>
      </c>
    </row>
    <row r="39" spans="1:35" x14ac:dyDescent="0.2">
      <c r="A39" s="1" t="s">
        <v>462</v>
      </c>
      <c r="B39" s="1" t="s">
        <v>464</v>
      </c>
      <c r="C39" s="92">
        <v>5306</v>
      </c>
      <c r="D39" s="93" t="s">
        <v>1118</v>
      </c>
      <c r="E39" s="286" t="s">
        <v>2017</v>
      </c>
      <c r="F39" s="270">
        <v>16462.82</v>
      </c>
      <c r="G39" s="270">
        <v>17371.580000000002</v>
      </c>
      <c r="H39" s="270">
        <v>64158.5</v>
      </c>
      <c r="I39" s="286">
        <v>1322705.75</v>
      </c>
      <c r="J39" s="286">
        <v>206849.62</v>
      </c>
      <c r="Q39" s="286">
        <v>2339595.1</v>
      </c>
      <c r="S39" s="271">
        <v>95485.86</v>
      </c>
      <c r="T39" s="271">
        <v>24222.81</v>
      </c>
      <c r="V39" s="271">
        <v>141740</v>
      </c>
      <c r="X39" s="272">
        <v>180770</v>
      </c>
      <c r="AA39" s="272">
        <v>89654.45</v>
      </c>
      <c r="AB39" s="272">
        <v>44774</v>
      </c>
      <c r="AD39" s="103">
        <f t="shared" si="1"/>
        <v>97992.9</v>
      </c>
      <c r="AE39" s="37">
        <f t="shared" si="2"/>
        <v>0</v>
      </c>
      <c r="AF39" s="26">
        <f t="shared" si="3"/>
        <v>97992.9</v>
      </c>
      <c r="AG39" s="17">
        <f t="shared" si="4"/>
        <v>261448.66999999998</v>
      </c>
      <c r="AH39" s="19">
        <f t="shared" si="5"/>
        <v>315198.45</v>
      </c>
      <c r="AI39" s="32">
        <f t="shared" si="6"/>
        <v>-53749.780000000028</v>
      </c>
    </row>
    <row r="40" spans="1:35" x14ac:dyDescent="0.2">
      <c r="A40" s="1" t="s">
        <v>462</v>
      </c>
      <c r="B40" s="1" t="s">
        <v>464</v>
      </c>
      <c r="C40" s="92">
        <v>2556</v>
      </c>
      <c r="D40" s="93" t="s">
        <v>1119</v>
      </c>
      <c r="E40" s="286" t="s">
        <v>2018</v>
      </c>
      <c r="F40" s="270">
        <v>411445.66</v>
      </c>
      <c r="G40" s="270">
        <v>8819.5</v>
      </c>
      <c r="H40" s="270">
        <v>87435.99</v>
      </c>
      <c r="I40" s="286">
        <v>222057.08</v>
      </c>
      <c r="J40" s="286">
        <v>102301.65</v>
      </c>
      <c r="Q40" s="286">
        <v>1457071.21</v>
      </c>
      <c r="S40" s="271">
        <v>58219.45</v>
      </c>
      <c r="T40" s="271">
        <v>57657.93</v>
      </c>
      <c r="V40" s="271">
        <v>34300</v>
      </c>
      <c r="X40" s="272">
        <v>98720</v>
      </c>
      <c r="AA40" s="272">
        <v>84361.95</v>
      </c>
      <c r="AB40" s="272">
        <v>12380.56</v>
      </c>
      <c r="AD40" s="103">
        <f t="shared" si="1"/>
        <v>507701.14999999997</v>
      </c>
      <c r="AE40" s="37">
        <f t="shared" si="2"/>
        <v>0</v>
      </c>
      <c r="AF40" s="26">
        <f t="shared" si="3"/>
        <v>507701.14999999997</v>
      </c>
      <c r="AG40" s="17">
        <f t="shared" si="4"/>
        <v>150177.38</v>
      </c>
      <c r="AH40" s="19">
        <f t="shared" si="5"/>
        <v>195462.51</v>
      </c>
      <c r="AI40" s="32">
        <f t="shared" si="6"/>
        <v>-45285.130000000005</v>
      </c>
    </row>
    <row r="41" spans="1:35" x14ac:dyDescent="0.2">
      <c r="A41" s="1" t="s">
        <v>462</v>
      </c>
      <c r="B41" s="1" t="s">
        <v>464</v>
      </c>
      <c r="C41" s="92">
        <v>2366</v>
      </c>
      <c r="D41" s="93" t="s">
        <v>1120</v>
      </c>
      <c r="E41" s="286" t="s">
        <v>2019</v>
      </c>
      <c r="F41" s="270">
        <v>381418.28</v>
      </c>
      <c r="G41" s="270">
        <v>1493.25</v>
      </c>
      <c r="H41" s="270">
        <v>96817.279999999999</v>
      </c>
      <c r="I41" s="286">
        <v>354232.06</v>
      </c>
      <c r="J41" s="286">
        <v>420929.98</v>
      </c>
      <c r="Q41" s="286">
        <v>1798384.44</v>
      </c>
      <c r="S41" s="271">
        <v>102438.35</v>
      </c>
      <c r="T41" s="271">
        <v>160</v>
      </c>
      <c r="V41" s="271">
        <v>79500</v>
      </c>
      <c r="X41" s="272">
        <v>115732</v>
      </c>
      <c r="AA41" s="272">
        <v>82046.67</v>
      </c>
      <c r="AB41" s="272">
        <v>41298.83</v>
      </c>
      <c r="AD41" s="103">
        <f t="shared" si="1"/>
        <v>479728.81000000006</v>
      </c>
      <c r="AE41" s="37">
        <f t="shared" si="2"/>
        <v>0</v>
      </c>
      <c r="AF41" s="26">
        <f t="shared" si="3"/>
        <v>479728.81000000006</v>
      </c>
      <c r="AG41" s="17">
        <f t="shared" si="4"/>
        <v>182098.35</v>
      </c>
      <c r="AH41" s="19">
        <f t="shared" si="5"/>
        <v>239077.5</v>
      </c>
      <c r="AI41" s="32">
        <f t="shared" si="6"/>
        <v>-56979.149999999994</v>
      </c>
    </row>
    <row r="42" spans="1:35" x14ac:dyDescent="0.2">
      <c r="A42" s="1" t="s">
        <v>462</v>
      </c>
      <c r="B42" s="1" t="s">
        <v>464</v>
      </c>
      <c r="C42" s="92">
        <v>5915</v>
      </c>
      <c r="D42" s="93" t="s">
        <v>1121</v>
      </c>
      <c r="E42" s="286" t="s">
        <v>2020</v>
      </c>
      <c r="F42" s="270">
        <v>153474.13</v>
      </c>
      <c r="G42" s="270">
        <v>3279.46</v>
      </c>
      <c r="H42" s="270">
        <v>134346.07999999999</v>
      </c>
      <c r="I42" s="286">
        <v>317324.53999999998</v>
      </c>
      <c r="J42" s="286">
        <v>213200.49</v>
      </c>
      <c r="N42" s="274">
        <v>63.07</v>
      </c>
      <c r="Q42" s="286">
        <v>1262156.06</v>
      </c>
      <c r="S42" s="271">
        <v>67873.320000000007</v>
      </c>
      <c r="T42" s="271">
        <v>65884.820000000007</v>
      </c>
      <c r="V42" s="271">
        <v>114670</v>
      </c>
      <c r="X42" s="272">
        <v>181996</v>
      </c>
      <c r="AA42" s="272">
        <v>141136.84</v>
      </c>
      <c r="AB42" s="272">
        <v>30327.37</v>
      </c>
      <c r="AD42" s="103">
        <f t="shared" si="1"/>
        <v>291099.67</v>
      </c>
      <c r="AE42" s="37">
        <f t="shared" si="2"/>
        <v>63.07</v>
      </c>
      <c r="AF42" s="26">
        <f t="shared" si="3"/>
        <v>291036.59999999998</v>
      </c>
      <c r="AG42" s="17">
        <f t="shared" si="4"/>
        <v>248428.14</v>
      </c>
      <c r="AH42" s="19">
        <f t="shared" si="5"/>
        <v>353460.20999999996</v>
      </c>
      <c r="AI42" s="32">
        <f t="shared" si="6"/>
        <v>-105032.06999999995</v>
      </c>
    </row>
    <row r="43" spans="1:35" x14ac:dyDescent="0.2">
      <c r="A43" s="1" t="s">
        <v>462</v>
      </c>
      <c r="B43" s="1" t="s">
        <v>464</v>
      </c>
      <c r="C43" s="92">
        <v>3317</v>
      </c>
      <c r="D43" s="93" t="s">
        <v>1122</v>
      </c>
      <c r="E43" s="286" t="s">
        <v>2021</v>
      </c>
      <c r="F43" s="270">
        <v>41538.949999999997</v>
      </c>
      <c r="H43" s="270">
        <v>249832</v>
      </c>
      <c r="I43" s="286">
        <v>525681.86</v>
      </c>
      <c r="J43" s="286">
        <v>93059.17</v>
      </c>
      <c r="Q43" s="286">
        <v>1683339.65</v>
      </c>
      <c r="S43" s="271">
        <v>57357.07</v>
      </c>
      <c r="T43" s="271">
        <v>38470.480000000003</v>
      </c>
      <c r="V43" s="271">
        <v>31660</v>
      </c>
      <c r="X43" s="272">
        <v>93413</v>
      </c>
      <c r="AA43" s="272">
        <v>82340.490000000005</v>
      </c>
      <c r="AB43" s="272">
        <v>22893.91</v>
      </c>
      <c r="AD43" s="103">
        <f t="shared" si="1"/>
        <v>291370.95</v>
      </c>
      <c r="AE43" s="37">
        <f t="shared" si="2"/>
        <v>0</v>
      </c>
      <c r="AF43" s="26">
        <f t="shared" si="3"/>
        <v>291370.95</v>
      </c>
      <c r="AG43" s="17">
        <f t="shared" si="4"/>
        <v>127487.55</v>
      </c>
      <c r="AH43" s="19">
        <f t="shared" si="5"/>
        <v>198647.4</v>
      </c>
      <c r="AI43" s="32">
        <f t="shared" si="6"/>
        <v>-71159.849999999991</v>
      </c>
    </row>
    <row r="44" spans="1:35" x14ac:dyDescent="0.2">
      <c r="A44" s="1" t="s">
        <v>462</v>
      </c>
      <c r="B44" s="1" t="s">
        <v>464</v>
      </c>
      <c r="C44" s="92">
        <v>2828</v>
      </c>
      <c r="D44" s="93" t="s">
        <v>1123</v>
      </c>
      <c r="E44" s="286" t="s">
        <v>2152</v>
      </c>
      <c r="F44" s="270">
        <v>528141.43000000005</v>
      </c>
      <c r="G44" s="270">
        <v>8000</v>
      </c>
      <c r="H44" s="270">
        <v>164481.48000000001</v>
      </c>
      <c r="I44" s="286">
        <v>339000.67</v>
      </c>
      <c r="J44" s="286">
        <v>68191.77</v>
      </c>
      <c r="Q44" s="286">
        <v>2224890.19</v>
      </c>
      <c r="S44" s="271">
        <v>68707.179999999993</v>
      </c>
      <c r="V44" s="271">
        <v>92600</v>
      </c>
      <c r="X44" s="272">
        <v>128160</v>
      </c>
      <c r="AA44" s="272">
        <v>139265.99</v>
      </c>
      <c r="AB44" s="272">
        <v>23480.12</v>
      </c>
      <c r="AD44" s="103">
        <f t="shared" si="1"/>
        <v>700622.91</v>
      </c>
      <c r="AE44" s="37">
        <f t="shared" si="2"/>
        <v>0</v>
      </c>
      <c r="AF44" s="26">
        <f t="shared" si="3"/>
        <v>700622.91</v>
      </c>
      <c r="AG44" s="17">
        <f t="shared" si="4"/>
        <v>161307.18</v>
      </c>
      <c r="AH44" s="19">
        <f t="shared" si="5"/>
        <v>290906.11</v>
      </c>
      <c r="AI44" s="32">
        <f t="shared" si="6"/>
        <v>-129598.93</v>
      </c>
    </row>
    <row r="45" spans="1:35" x14ac:dyDescent="0.2">
      <c r="A45" s="1" t="s">
        <v>462</v>
      </c>
      <c r="B45" s="1" t="s">
        <v>464</v>
      </c>
      <c r="C45" s="92">
        <v>2529</v>
      </c>
      <c r="D45" s="93" t="s">
        <v>1124</v>
      </c>
      <c r="E45" s="286" t="s">
        <v>2165</v>
      </c>
      <c r="F45" s="270">
        <v>183198.3</v>
      </c>
      <c r="G45" s="270">
        <v>16960</v>
      </c>
      <c r="H45" s="270">
        <v>95447.66</v>
      </c>
      <c r="I45" s="286">
        <v>1903770.24</v>
      </c>
      <c r="J45" s="286">
        <v>606133.34</v>
      </c>
      <c r="N45" s="274">
        <v>10000</v>
      </c>
      <c r="S45" s="271">
        <v>178880.55</v>
      </c>
      <c r="V45" s="271">
        <v>115890</v>
      </c>
      <c r="X45" s="272">
        <v>149082</v>
      </c>
      <c r="AA45" s="272">
        <v>96058.39</v>
      </c>
      <c r="AB45" s="272">
        <v>89430.27</v>
      </c>
      <c r="AD45" s="103">
        <f t="shared" si="1"/>
        <v>295605.95999999996</v>
      </c>
      <c r="AE45" s="37">
        <f t="shared" si="2"/>
        <v>10000</v>
      </c>
      <c r="AF45" s="26">
        <f t="shared" si="3"/>
        <v>285605.95999999996</v>
      </c>
      <c r="AG45" s="17">
        <f t="shared" si="4"/>
        <v>294770.55</v>
      </c>
      <c r="AH45" s="19">
        <f t="shared" si="5"/>
        <v>334570.66000000003</v>
      </c>
      <c r="AI45" s="32">
        <f t="shared" si="6"/>
        <v>-39800.110000000044</v>
      </c>
    </row>
    <row r="46" spans="1:35" x14ac:dyDescent="0.2">
      <c r="A46" s="1" t="s">
        <v>467</v>
      </c>
      <c r="B46" s="1" t="s">
        <v>468</v>
      </c>
      <c r="C46" s="92">
        <v>5981</v>
      </c>
      <c r="D46" s="93" t="s">
        <v>1125</v>
      </c>
      <c r="E46" s="286" t="s">
        <v>2022</v>
      </c>
      <c r="F46" s="270">
        <v>363316.45</v>
      </c>
      <c r="G46" s="270">
        <v>0</v>
      </c>
      <c r="H46" s="270">
        <v>76912.41</v>
      </c>
      <c r="I46" s="286">
        <v>1317184</v>
      </c>
      <c r="J46" s="286">
        <v>157444.82</v>
      </c>
      <c r="N46" s="274">
        <v>37.380000000000003</v>
      </c>
      <c r="P46" s="286">
        <v>-88236.71</v>
      </c>
      <c r="Q46" s="286">
        <v>721555.06</v>
      </c>
      <c r="S46" s="271">
        <v>82289.23</v>
      </c>
      <c r="V46" s="271">
        <v>243649.3</v>
      </c>
      <c r="W46" s="271">
        <v>103936</v>
      </c>
      <c r="X46" s="272">
        <v>400249.3</v>
      </c>
      <c r="AA46" s="272">
        <v>114480.81</v>
      </c>
      <c r="AB46" s="272">
        <v>48631.1</v>
      </c>
      <c r="AD46" s="103">
        <f t="shared" si="1"/>
        <v>440228.86</v>
      </c>
      <c r="AE46" s="37">
        <f t="shared" si="2"/>
        <v>37.380000000000003</v>
      </c>
      <c r="AF46" s="26">
        <f t="shared" si="3"/>
        <v>440191.48</v>
      </c>
      <c r="AG46" s="17">
        <f t="shared" si="4"/>
        <v>429874.52999999997</v>
      </c>
      <c r="AH46" s="19">
        <f t="shared" si="5"/>
        <v>563361.21</v>
      </c>
      <c r="AI46" s="32">
        <f t="shared" si="6"/>
        <v>-133486.68</v>
      </c>
    </row>
    <row r="47" spans="1:35" x14ac:dyDescent="0.2">
      <c r="A47" s="1" t="s">
        <v>467</v>
      </c>
      <c r="B47" s="1" t="s">
        <v>468</v>
      </c>
      <c r="C47" s="92">
        <v>5608</v>
      </c>
      <c r="D47" s="93" t="s">
        <v>1126</v>
      </c>
      <c r="E47" s="286" t="s">
        <v>2023</v>
      </c>
      <c r="F47" s="270">
        <v>493992.32</v>
      </c>
      <c r="G47" s="270">
        <v>0</v>
      </c>
      <c r="H47" s="270">
        <v>45158.12</v>
      </c>
      <c r="I47" s="286">
        <v>70052.740000000005</v>
      </c>
      <c r="J47" s="286">
        <v>703497.74</v>
      </c>
      <c r="N47" s="274">
        <v>0</v>
      </c>
      <c r="P47" s="286">
        <v>-40937.599999999999</v>
      </c>
      <c r="Q47" s="286">
        <v>1541680.81</v>
      </c>
      <c r="S47" s="271">
        <v>407149.05</v>
      </c>
      <c r="V47" s="271">
        <v>336987</v>
      </c>
      <c r="W47" s="271">
        <v>170342</v>
      </c>
      <c r="X47" s="272">
        <v>563437</v>
      </c>
      <c r="AA47" s="272">
        <v>125203.72</v>
      </c>
      <c r="AB47" s="272">
        <v>49651.28</v>
      </c>
      <c r="AD47" s="103">
        <f t="shared" si="1"/>
        <v>539150.44000000006</v>
      </c>
      <c r="AE47" s="37">
        <f t="shared" si="2"/>
        <v>0</v>
      </c>
      <c r="AF47" s="26">
        <f t="shared" si="3"/>
        <v>539150.44000000006</v>
      </c>
      <c r="AG47" s="17">
        <f t="shared" si="4"/>
        <v>914478.05</v>
      </c>
      <c r="AH47" s="19">
        <f t="shared" si="5"/>
        <v>738292</v>
      </c>
      <c r="AI47" s="32">
        <f t="shared" si="6"/>
        <v>176186.05000000005</v>
      </c>
    </row>
    <row r="48" spans="1:35" x14ac:dyDescent="0.2">
      <c r="A48" s="1" t="s">
        <v>467</v>
      </c>
      <c r="B48" s="1" t="s">
        <v>468</v>
      </c>
      <c r="C48" s="92">
        <v>3981</v>
      </c>
      <c r="D48" s="93" t="s">
        <v>1127</v>
      </c>
      <c r="E48" s="286" t="s">
        <v>2024</v>
      </c>
      <c r="F48" s="270">
        <v>157253.70000000001</v>
      </c>
      <c r="G48" s="270">
        <v>0</v>
      </c>
      <c r="H48" s="270">
        <v>32787.54</v>
      </c>
      <c r="I48" s="286">
        <v>1453848.36</v>
      </c>
      <c r="J48" s="286">
        <v>488836.68</v>
      </c>
      <c r="N48" s="274">
        <v>42.06</v>
      </c>
      <c r="P48" s="286">
        <v>-118467.42</v>
      </c>
      <c r="Q48" s="286">
        <v>3101072.39</v>
      </c>
      <c r="S48" s="271">
        <v>43400.9</v>
      </c>
      <c r="V48" s="271">
        <v>508025</v>
      </c>
      <c r="W48" s="271">
        <v>84000</v>
      </c>
      <c r="X48" s="272">
        <v>635885</v>
      </c>
      <c r="AA48" s="272">
        <v>89353.29</v>
      </c>
      <c r="AB48" s="272">
        <v>51020.54</v>
      </c>
      <c r="AD48" s="103">
        <f t="shared" si="1"/>
        <v>190041.24000000002</v>
      </c>
      <c r="AE48" s="37">
        <f t="shared" si="2"/>
        <v>42.06</v>
      </c>
      <c r="AF48" s="26">
        <f t="shared" si="3"/>
        <v>189999.18000000002</v>
      </c>
      <c r="AG48" s="17">
        <f t="shared" si="4"/>
        <v>635425.9</v>
      </c>
      <c r="AH48" s="19">
        <f t="shared" si="5"/>
        <v>776258.83000000007</v>
      </c>
      <c r="AI48" s="32">
        <f t="shared" si="6"/>
        <v>-140832.93000000005</v>
      </c>
    </row>
    <row r="49" spans="1:35" x14ac:dyDescent="0.2">
      <c r="A49" s="1" t="s">
        <v>467</v>
      </c>
      <c r="B49" s="1" t="s">
        <v>468</v>
      </c>
      <c r="C49" s="92">
        <v>2676</v>
      </c>
      <c r="D49" s="93" t="s">
        <v>1128</v>
      </c>
      <c r="E49" s="286" t="s">
        <v>2025</v>
      </c>
      <c r="F49" s="270">
        <v>231908.6</v>
      </c>
      <c r="G49" s="270">
        <v>0</v>
      </c>
      <c r="H49" s="270">
        <v>57331.34</v>
      </c>
      <c r="I49" s="286">
        <v>1905743.74</v>
      </c>
      <c r="J49" s="286">
        <v>121282.14</v>
      </c>
      <c r="N49" s="274">
        <v>46.73</v>
      </c>
      <c r="P49" s="286">
        <v>-60311.14</v>
      </c>
      <c r="Q49" s="286">
        <v>2713140.37</v>
      </c>
      <c r="S49" s="271">
        <v>343628.85</v>
      </c>
      <c r="U49" s="271">
        <v>340.05</v>
      </c>
      <c r="V49" s="271">
        <v>232782.5</v>
      </c>
      <c r="W49" s="271">
        <v>67936</v>
      </c>
      <c r="X49" s="272">
        <v>332412.5</v>
      </c>
      <c r="AA49" s="272">
        <v>73911.429999999993</v>
      </c>
      <c r="AB49" s="272">
        <v>37314.379999999997</v>
      </c>
      <c r="AD49" s="103">
        <f t="shared" si="1"/>
        <v>289239.94</v>
      </c>
      <c r="AE49" s="37">
        <f t="shared" si="2"/>
        <v>46.73</v>
      </c>
      <c r="AF49" s="26">
        <f t="shared" si="3"/>
        <v>289193.21000000002</v>
      </c>
      <c r="AG49" s="17">
        <f t="shared" si="4"/>
        <v>644687.39999999991</v>
      </c>
      <c r="AH49" s="19">
        <f t="shared" si="5"/>
        <v>443638.31</v>
      </c>
      <c r="AI49" s="32">
        <f t="shared" si="6"/>
        <v>201049.08999999991</v>
      </c>
    </row>
    <row r="50" spans="1:35" x14ac:dyDescent="0.2">
      <c r="A50" s="1" t="s">
        <v>467</v>
      </c>
      <c r="B50" s="1" t="s">
        <v>468</v>
      </c>
      <c r="C50" s="92">
        <v>4612</v>
      </c>
      <c r="D50" s="93" t="s">
        <v>1129</v>
      </c>
      <c r="E50" s="286" t="s">
        <v>2026</v>
      </c>
      <c r="F50" s="270">
        <v>524430.18000000005</v>
      </c>
      <c r="G50" s="270">
        <v>0</v>
      </c>
      <c r="H50" s="270">
        <v>69775.289999999994</v>
      </c>
      <c r="I50" s="286">
        <v>131947.26999999999</v>
      </c>
      <c r="J50" s="286">
        <v>268542.88</v>
      </c>
      <c r="L50" s="274">
        <v>62122.5</v>
      </c>
      <c r="N50" s="274">
        <v>42.77</v>
      </c>
      <c r="P50" s="286">
        <v>-124045.97</v>
      </c>
      <c r="Q50" s="286">
        <v>2152655.08</v>
      </c>
      <c r="S50" s="271">
        <v>518367.95</v>
      </c>
      <c r="V50" s="271">
        <v>231107.5</v>
      </c>
      <c r="W50" s="271">
        <v>138612</v>
      </c>
      <c r="X50" s="272">
        <v>464227.5</v>
      </c>
      <c r="AA50" s="272">
        <v>109285.08</v>
      </c>
      <c r="AB50" s="272">
        <v>29268.78</v>
      </c>
      <c r="AD50" s="103">
        <f t="shared" si="1"/>
        <v>594205.47000000009</v>
      </c>
      <c r="AE50" s="37">
        <f t="shared" si="2"/>
        <v>62165.27</v>
      </c>
      <c r="AF50" s="26">
        <f t="shared" si="3"/>
        <v>532040.20000000007</v>
      </c>
      <c r="AG50" s="17">
        <f t="shared" si="4"/>
        <v>888087.45</v>
      </c>
      <c r="AH50" s="19">
        <f t="shared" si="5"/>
        <v>602781.36</v>
      </c>
      <c r="AI50" s="32">
        <f t="shared" si="6"/>
        <v>285306.08999999997</v>
      </c>
    </row>
    <row r="51" spans="1:35" x14ac:dyDescent="0.2">
      <c r="A51" s="1" t="s">
        <v>467</v>
      </c>
      <c r="B51" s="1" t="s">
        <v>468</v>
      </c>
      <c r="C51" s="92">
        <v>3723</v>
      </c>
      <c r="D51" s="93" t="s">
        <v>1130</v>
      </c>
      <c r="E51" s="286" t="s">
        <v>2153</v>
      </c>
      <c r="F51" s="270">
        <v>62442.52</v>
      </c>
      <c r="G51" s="270">
        <v>0</v>
      </c>
      <c r="H51" s="270">
        <v>42898.79</v>
      </c>
      <c r="I51" s="286">
        <v>386112.92</v>
      </c>
      <c r="J51" s="286">
        <v>161036.01</v>
      </c>
      <c r="N51" s="274">
        <v>33.64</v>
      </c>
      <c r="P51" s="286">
        <v>-68874.009999999995</v>
      </c>
      <c r="Q51" s="286">
        <v>2872107.81</v>
      </c>
      <c r="S51" s="271">
        <v>31150.67</v>
      </c>
      <c r="U51" s="271">
        <v>91.13</v>
      </c>
      <c r="V51" s="271">
        <v>151354</v>
      </c>
      <c r="W51" s="271">
        <v>84000</v>
      </c>
      <c r="X51" s="272">
        <v>285134</v>
      </c>
      <c r="AA51" s="272">
        <v>67586.64</v>
      </c>
      <c r="AB51" s="272">
        <v>50444.7</v>
      </c>
      <c r="AD51" s="103">
        <f t="shared" si="1"/>
        <v>105341.31</v>
      </c>
      <c r="AE51" s="37">
        <f t="shared" si="2"/>
        <v>33.64</v>
      </c>
      <c r="AF51" s="26">
        <f t="shared" si="3"/>
        <v>105307.67</v>
      </c>
      <c r="AG51" s="17">
        <f t="shared" si="4"/>
        <v>266595.8</v>
      </c>
      <c r="AH51" s="19">
        <f t="shared" si="5"/>
        <v>403165.34</v>
      </c>
      <c r="AI51" s="32">
        <f t="shared" si="6"/>
        <v>-136569.54000000004</v>
      </c>
    </row>
    <row r="52" spans="1:35" x14ac:dyDescent="0.2">
      <c r="A52" s="1" t="s">
        <v>471</v>
      </c>
      <c r="B52" s="1" t="s">
        <v>472</v>
      </c>
      <c r="C52" s="92">
        <v>4086</v>
      </c>
      <c r="D52" s="93" t="s">
        <v>1131</v>
      </c>
      <c r="E52" s="286" t="s">
        <v>2027</v>
      </c>
      <c r="F52" s="270">
        <v>222958.95</v>
      </c>
      <c r="G52" s="270">
        <v>0</v>
      </c>
      <c r="H52" s="270">
        <v>32984.99</v>
      </c>
      <c r="I52" s="286">
        <v>429337.34</v>
      </c>
      <c r="J52" s="286">
        <v>112695.54</v>
      </c>
      <c r="Q52" s="286">
        <v>2033236.3</v>
      </c>
      <c r="S52" s="271">
        <v>470563.91</v>
      </c>
      <c r="V52" s="271">
        <v>143180</v>
      </c>
      <c r="X52" s="272">
        <v>398337</v>
      </c>
      <c r="AA52" s="272">
        <v>109112.88</v>
      </c>
      <c r="AB52" s="272">
        <v>17648.96</v>
      </c>
      <c r="AD52" s="103">
        <f t="shared" si="1"/>
        <v>255943.94</v>
      </c>
      <c r="AE52" s="37">
        <f t="shared" si="2"/>
        <v>0</v>
      </c>
      <c r="AF52" s="26">
        <f t="shared" si="3"/>
        <v>255943.94</v>
      </c>
      <c r="AG52" s="17">
        <f t="shared" si="4"/>
        <v>613743.90999999992</v>
      </c>
      <c r="AH52" s="19">
        <f t="shared" si="5"/>
        <v>525098.84</v>
      </c>
      <c r="AI52" s="32">
        <f t="shared" si="6"/>
        <v>88645.069999999949</v>
      </c>
    </row>
    <row r="53" spans="1:35" x14ac:dyDescent="0.2">
      <c r="A53" s="1" t="s">
        <v>471</v>
      </c>
      <c r="B53" s="1" t="s">
        <v>472</v>
      </c>
      <c r="C53" s="92">
        <v>4226</v>
      </c>
      <c r="D53" s="93" t="s">
        <v>1132</v>
      </c>
      <c r="E53" s="286" t="s">
        <v>2028</v>
      </c>
      <c r="F53" s="270">
        <v>392904.18</v>
      </c>
      <c r="G53" s="270">
        <v>22150</v>
      </c>
      <c r="H53" s="270">
        <v>60454.09</v>
      </c>
      <c r="I53" s="286">
        <v>2053957.38</v>
      </c>
      <c r="J53" s="286">
        <v>552454.51</v>
      </c>
      <c r="Q53" s="286">
        <v>575288.56999999995</v>
      </c>
      <c r="S53" s="271">
        <v>484352.5</v>
      </c>
      <c r="V53" s="271">
        <v>117100</v>
      </c>
      <c r="X53" s="272">
        <v>367634</v>
      </c>
      <c r="AA53" s="272">
        <v>268076.03000000003</v>
      </c>
      <c r="AB53" s="272">
        <v>52718.62</v>
      </c>
      <c r="AD53" s="103">
        <f t="shared" si="1"/>
        <v>475508.27</v>
      </c>
      <c r="AE53" s="37">
        <f t="shared" si="2"/>
        <v>0</v>
      </c>
      <c r="AF53" s="26">
        <f t="shared" si="3"/>
        <v>475508.27</v>
      </c>
      <c r="AG53" s="17">
        <f t="shared" si="4"/>
        <v>601452.5</v>
      </c>
      <c r="AH53" s="19">
        <f t="shared" si="5"/>
        <v>688428.65</v>
      </c>
      <c r="AI53" s="32">
        <f t="shared" si="6"/>
        <v>-86976.150000000023</v>
      </c>
    </row>
    <row r="54" spans="1:35" x14ac:dyDescent="0.2">
      <c r="A54" s="1" t="s">
        <v>471</v>
      </c>
      <c r="B54" s="1" t="s">
        <v>472</v>
      </c>
      <c r="C54" s="92">
        <v>4483</v>
      </c>
      <c r="D54" s="93" t="s">
        <v>1133</v>
      </c>
      <c r="E54" s="286" t="s">
        <v>2029</v>
      </c>
      <c r="F54" s="270">
        <v>878482.38</v>
      </c>
      <c r="G54" s="270">
        <v>0</v>
      </c>
      <c r="H54" s="270">
        <v>21880.02</v>
      </c>
      <c r="I54" s="286">
        <v>2447160.9900000002</v>
      </c>
      <c r="J54" s="286">
        <v>158666.94</v>
      </c>
      <c r="Q54" s="286">
        <v>1317062.58</v>
      </c>
      <c r="S54" s="271">
        <v>383566.22</v>
      </c>
      <c r="V54" s="271">
        <v>213640</v>
      </c>
      <c r="X54" s="272">
        <v>380950</v>
      </c>
      <c r="AA54" s="272">
        <v>50361.69</v>
      </c>
      <c r="AB54" s="272">
        <v>32987.480000000003</v>
      </c>
      <c r="AD54" s="103">
        <f t="shared" si="1"/>
        <v>900362.4</v>
      </c>
      <c r="AE54" s="37">
        <f t="shared" si="2"/>
        <v>0</v>
      </c>
      <c r="AF54" s="26">
        <f t="shared" si="3"/>
        <v>900362.4</v>
      </c>
      <c r="AG54" s="17">
        <f t="shared" si="4"/>
        <v>597206.22</v>
      </c>
      <c r="AH54" s="19">
        <f t="shared" si="5"/>
        <v>464299.17</v>
      </c>
      <c r="AI54" s="32">
        <f t="shared" si="6"/>
        <v>132907.04999999999</v>
      </c>
    </row>
    <row r="55" spans="1:35" x14ac:dyDescent="0.2">
      <c r="A55" s="1" t="s">
        <v>471</v>
      </c>
      <c r="B55" s="1" t="s">
        <v>472</v>
      </c>
      <c r="C55" s="92">
        <v>3448</v>
      </c>
      <c r="D55" s="93" t="s">
        <v>1134</v>
      </c>
      <c r="E55" s="286" t="s">
        <v>2030</v>
      </c>
      <c r="F55" s="270">
        <v>271639.02</v>
      </c>
      <c r="G55" s="270">
        <v>0</v>
      </c>
      <c r="H55" s="270">
        <v>46034.67</v>
      </c>
      <c r="I55" s="286">
        <v>91069.68</v>
      </c>
      <c r="J55" s="286">
        <v>247548.74</v>
      </c>
      <c r="Q55" s="286">
        <v>2202516.2599999998</v>
      </c>
      <c r="S55" s="271">
        <v>396903.99</v>
      </c>
      <c r="V55" s="271">
        <v>112760</v>
      </c>
      <c r="X55" s="272">
        <v>310736</v>
      </c>
      <c r="AA55" s="272">
        <v>81082.759999999995</v>
      </c>
      <c r="AB55" s="272">
        <v>47154.84</v>
      </c>
      <c r="AD55" s="103">
        <f t="shared" si="1"/>
        <v>317673.69</v>
      </c>
      <c r="AE55" s="37">
        <f t="shared" si="2"/>
        <v>0</v>
      </c>
      <c r="AF55" s="26">
        <f t="shared" si="3"/>
        <v>317673.69</v>
      </c>
      <c r="AG55" s="17">
        <f t="shared" si="4"/>
        <v>509663.99</v>
      </c>
      <c r="AH55" s="19">
        <f t="shared" si="5"/>
        <v>438973.6</v>
      </c>
      <c r="AI55" s="32">
        <f t="shared" si="6"/>
        <v>70690.390000000014</v>
      </c>
    </row>
    <row r="56" spans="1:35" x14ac:dyDescent="0.2">
      <c r="A56" s="1" t="s">
        <v>471</v>
      </c>
      <c r="B56" s="1" t="s">
        <v>472</v>
      </c>
      <c r="C56" s="92">
        <v>3561</v>
      </c>
      <c r="D56" s="93" t="s">
        <v>1135</v>
      </c>
      <c r="E56" s="286" t="s">
        <v>2154</v>
      </c>
      <c r="F56" s="270">
        <v>703638.25</v>
      </c>
      <c r="H56" s="270">
        <v>34615.43</v>
      </c>
      <c r="I56" s="286">
        <v>347370.34</v>
      </c>
      <c r="J56" s="286">
        <v>135293.07999999999</v>
      </c>
      <c r="Q56" s="286">
        <v>2224684.62</v>
      </c>
      <c r="S56" s="271">
        <v>399195.35</v>
      </c>
      <c r="V56" s="271">
        <v>71980</v>
      </c>
      <c r="X56" s="272">
        <v>280020</v>
      </c>
      <c r="AA56" s="272">
        <v>92828.38</v>
      </c>
      <c r="AB56" s="272">
        <v>32334.58</v>
      </c>
      <c r="AD56" s="103">
        <f t="shared" si="1"/>
        <v>738253.68</v>
      </c>
      <c r="AE56" s="37">
        <f t="shared" si="2"/>
        <v>0</v>
      </c>
      <c r="AF56" s="26">
        <f t="shared" si="3"/>
        <v>738253.68</v>
      </c>
      <c r="AG56" s="17">
        <f t="shared" si="4"/>
        <v>471175.35</v>
      </c>
      <c r="AH56" s="19">
        <f t="shared" si="5"/>
        <v>405182.96</v>
      </c>
      <c r="AI56" s="32">
        <f t="shared" si="6"/>
        <v>65992.389999999956</v>
      </c>
    </row>
    <row r="57" spans="1:35" x14ac:dyDescent="0.2">
      <c r="A57" s="1" t="s">
        <v>474</v>
      </c>
      <c r="B57" s="1" t="s">
        <v>476</v>
      </c>
      <c r="C57" s="92">
        <v>5366</v>
      </c>
      <c r="D57" s="93" t="s">
        <v>1136</v>
      </c>
      <c r="E57" s="286" t="s">
        <v>2031</v>
      </c>
      <c r="F57" s="270">
        <v>442218.35</v>
      </c>
      <c r="G57" s="270">
        <v>10040</v>
      </c>
      <c r="H57" s="270">
        <v>44843.95</v>
      </c>
      <c r="I57" s="286">
        <v>15192</v>
      </c>
      <c r="J57" s="286">
        <v>200363.85</v>
      </c>
      <c r="N57" s="274">
        <v>333.8</v>
      </c>
      <c r="O57" s="286">
        <v>-881517.69</v>
      </c>
      <c r="Q57" s="286">
        <v>1546692.27</v>
      </c>
      <c r="S57" s="271">
        <v>254119.24</v>
      </c>
      <c r="V57" s="271">
        <v>283280</v>
      </c>
      <c r="W57" s="271">
        <v>39200</v>
      </c>
      <c r="X57" s="272">
        <v>445800</v>
      </c>
      <c r="AA57" s="272">
        <v>53681.33</v>
      </c>
      <c r="AB57" s="272">
        <v>22514.14</v>
      </c>
      <c r="AD57" s="103">
        <f t="shared" si="1"/>
        <v>497102.3</v>
      </c>
      <c r="AE57" s="37">
        <f t="shared" si="2"/>
        <v>333.8</v>
      </c>
      <c r="AF57" s="26">
        <f t="shared" si="3"/>
        <v>496768.5</v>
      </c>
      <c r="AG57" s="17">
        <f t="shared" si="4"/>
        <v>576599.24</v>
      </c>
      <c r="AH57" s="19">
        <f t="shared" si="5"/>
        <v>521995.47000000003</v>
      </c>
      <c r="AI57" s="32">
        <f t="shared" si="6"/>
        <v>54603.76999999996</v>
      </c>
    </row>
    <row r="58" spans="1:35" x14ac:dyDescent="0.2">
      <c r="A58" s="1" t="s">
        <v>474</v>
      </c>
      <c r="B58" s="1" t="s">
        <v>476</v>
      </c>
      <c r="C58" s="92">
        <v>5331</v>
      </c>
      <c r="D58" s="93" t="s">
        <v>1137</v>
      </c>
      <c r="E58" s="286" t="s">
        <v>2032</v>
      </c>
      <c r="F58" s="270">
        <v>257431.82</v>
      </c>
      <c r="H58" s="270">
        <v>32382.11</v>
      </c>
      <c r="I58" s="286">
        <v>1389428.05</v>
      </c>
      <c r="J58" s="286">
        <v>375996.42</v>
      </c>
      <c r="K58" s="274">
        <v>1408.23</v>
      </c>
      <c r="L58" s="274">
        <v>17400</v>
      </c>
      <c r="M58" s="274">
        <v>163900</v>
      </c>
      <c r="N58" s="274">
        <v>45.14</v>
      </c>
      <c r="O58" s="286">
        <v>1636221.74</v>
      </c>
      <c r="P58" s="286">
        <v>89922.7</v>
      </c>
      <c r="Q58" s="286">
        <v>305399.93</v>
      </c>
      <c r="S58" s="271">
        <v>203357.99</v>
      </c>
      <c r="V58" s="271">
        <v>257140</v>
      </c>
      <c r="X58" s="272">
        <v>449175</v>
      </c>
      <c r="AA58" s="272">
        <v>143793.69</v>
      </c>
      <c r="AB58" s="272">
        <v>12176.64</v>
      </c>
      <c r="AD58" s="103">
        <f t="shared" si="1"/>
        <v>289813.93</v>
      </c>
      <c r="AE58" s="37">
        <f t="shared" si="2"/>
        <v>182753.37000000002</v>
      </c>
      <c r="AF58" s="26">
        <f t="shared" si="3"/>
        <v>107060.55999999997</v>
      </c>
      <c r="AG58" s="17">
        <f t="shared" si="4"/>
        <v>460497.99</v>
      </c>
      <c r="AH58" s="19">
        <f t="shared" si="5"/>
        <v>605145.32999999996</v>
      </c>
      <c r="AI58" s="32">
        <f t="shared" si="6"/>
        <v>-144647.33999999997</v>
      </c>
    </row>
    <row r="59" spans="1:35" x14ac:dyDescent="0.2">
      <c r="A59" s="1" t="s">
        <v>474</v>
      </c>
      <c r="B59" s="1" t="s">
        <v>476</v>
      </c>
      <c r="C59" s="92">
        <v>5099</v>
      </c>
      <c r="D59" s="93" t="s">
        <v>1138</v>
      </c>
      <c r="E59" s="286" t="s">
        <v>2033</v>
      </c>
      <c r="F59" s="270">
        <v>590686.61</v>
      </c>
      <c r="G59" s="270">
        <v>6840</v>
      </c>
      <c r="H59" s="270">
        <v>102099.68</v>
      </c>
      <c r="I59" s="286">
        <v>184769.88</v>
      </c>
      <c r="J59" s="286">
        <v>342864.3</v>
      </c>
      <c r="N59" s="274">
        <v>51.86</v>
      </c>
      <c r="O59" s="286">
        <v>-517528.59</v>
      </c>
      <c r="P59" s="286">
        <v>88840.14</v>
      </c>
      <c r="Q59" s="286">
        <v>1630025.76</v>
      </c>
      <c r="S59" s="271">
        <v>233528.35</v>
      </c>
      <c r="V59" s="271">
        <v>215160</v>
      </c>
      <c r="W59" s="271">
        <v>34400</v>
      </c>
      <c r="X59" s="272">
        <v>326098</v>
      </c>
      <c r="AA59" s="272">
        <v>76882.009999999995</v>
      </c>
      <c r="AB59" s="272">
        <v>42603.040000000001</v>
      </c>
      <c r="AD59" s="103">
        <f t="shared" si="1"/>
        <v>699626.29</v>
      </c>
      <c r="AE59" s="37">
        <f t="shared" si="2"/>
        <v>51.86</v>
      </c>
      <c r="AF59" s="26">
        <f t="shared" si="3"/>
        <v>699574.43</v>
      </c>
      <c r="AG59" s="17">
        <f t="shared" si="4"/>
        <v>483088.35</v>
      </c>
      <c r="AH59" s="19">
        <f t="shared" si="5"/>
        <v>445583.05</v>
      </c>
      <c r="AI59" s="32">
        <f t="shared" si="6"/>
        <v>37505.299999999988</v>
      </c>
    </row>
    <row r="60" spans="1:35" x14ac:dyDescent="0.2">
      <c r="A60" s="1" t="s">
        <v>474</v>
      </c>
      <c r="B60" s="1" t="s">
        <v>476</v>
      </c>
      <c r="C60" s="92">
        <v>3004</v>
      </c>
      <c r="D60" s="93" t="s">
        <v>1139</v>
      </c>
      <c r="E60" s="286" t="s">
        <v>2034</v>
      </c>
      <c r="F60" s="270">
        <v>176295.33</v>
      </c>
      <c r="G60" s="270">
        <v>51288.26</v>
      </c>
      <c r="H60" s="270">
        <v>46028.15</v>
      </c>
      <c r="I60" s="286">
        <v>592184.36</v>
      </c>
      <c r="J60" s="286">
        <v>483578.18</v>
      </c>
      <c r="O60" s="286">
        <v>-1188221.6599999999</v>
      </c>
      <c r="P60" s="286">
        <v>46459.29</v>
      </c>
      <c r="Q60" s="286">
        <v>2454167.9500000002</v>
      </c>
      <c r="S60" s="271">
        <v>224088.69</v>
      </c>
      <c r="V60" s="271">
        <v>170720</v>
      </c>
      <c r="W60" s="271">
        <v>30600</v>
      </c>
      <c r="X60" s="272">
        <v>286860</v>
      </c>
      <c r="AA60" s="272">
        <v>73952.570000000007</v>
      </c>
      <c r="AB60" s="272">
        <v>21991.42</v>
      </c>
      <c r="AD60" s="103">
        <f t="shared" si="1"/>
        <v>273611.74</v>
      </c>
      <c r="AE60" s="37">
        <f t="shared" si="2"/>
        <v>0</v>
      </c>
      <c r="AF60" s="26">
        <f t="shared" si="3"/>
        <v>273611.74</v>
      </c>
      <c r="AG60" s="17">
        <f t="shared" si="4"/>
        <v>425408.69</v>
      </c>
      <c r="AH60" s="19">
        <f t="shared" si="5"/>
        <v>382803.99</v>
      </c>
      <c r="AI60" s="32">
        <f t="shared" si="6"/>
        <v>42604.700000000012</v>
      </c>
    </row>
    <row r="61" spans="1:35" x14ac:dyDescent="0.2">
      <c r="A61" s="1" t="s">
        <v>474</v>
      </c>
      <c r="B61" s="1" t="s">
        <v>476</v>
      </c>
      <c r="C61" s="92">
        <v>2532</v>
      </c>
      <c r="D61" s="93" t="s">
        <v>1140</v>
      </c>
      <c r="E61" s="286" t="s">
        <v>2035</v>
      </c>
      <c r="F61" s="270">
        <v>137304.47</v>
      </c>
      <c r="G61" s="270">
        <v>34281.82</v>
      </c>
      <c r="H61" s="270">
        <v>46401.22</v>
      </c>
      <c r="I61" s="286">
        <v>776704.08</v>
      </c>
      <c r="J61" s="286">
        <v>261965.97</v>
      </c>
      <c r="K61" s="274">
        <v>7500</v>
      </c>
      <c r="N61" s="274">
        <v>1199.8399999999999</v>
      </c>
      <c r="O61" s="286">
        <v>-214357.81</v>
      </c>
      <c r="P61" s="286">
        <v>3448</v>
      </c>
      <c r="Q61" s="286">
        <v>1419953.5</v>
      </c>
      <c r="S61" s="271">
        <v>196294.34</v>
      </c>
      <c r="V61" s="271">
        <v>177280</v>
      </c>
      <c r="W61" s="271">
        <v>28400</v>
      </c>
      <c r="X61" s="272">
        <v>263482</v>
      </c>
      <c r="Z61" s="272">
        <v>4104</v>
      </c>
      <c r="AA61" s="272">
        <v>78907.41</v>
      </c>
      <c r="AB61" s="272">
        <v>7490.9</v>
      </c>
      <c r="AD61" s="103">
        <f t="shared" si="1"/>
        <v>217987.51</v>
      </c>
      <c r="AE61" s="37">
        <f t="shared" si="2"/>
        <v>8699.84</v>
      </c>
      <c r="AF61" s="26">
        <f t="shared" si="3"/>
        <v>209287.67</v>
      </c>
      <c r="AG61" s="17">
        <f t="shared" si="4"/>
        <v>401974.33999999997</v>
      </c>
      <c r="AH61" s="19">
        <f t="shared" si="5"/>
        <v>353984.31000000006</v>
      </c>
      <c r="AI61" s="32">
        <f t="shared" si="6"/>
        <v>47990.029999999912</v>
      </c>
    </row>
    <row r="62" spans="1:35" x14ac:dyDescent="0.2">
      <c r="A62" s="1" t="s">
        <v>474</v>
      </c>
      <c r="B62" s="1" t="s">
        <v>476</v>
      </c>
      <c r="C62" s="92">
        <v>1966</v>
      </c>
      <c r="D62" s="93" t="s">
        <v>1141</v>
      </c>
      <c r="E62" s="286" t="s">
        <v>2036</v>
      </c>
      <c r="F62" s="270">
        <v>206919.92</v>
      </c>
      <c r="H62" s="270">
        <v>33305.300000000003</v>
      </c>
      <c r="I62" s="286">
        <v>441365.7</v>
      </c>
      <c r="J62" s="286">
        <v>183561.52</v>
      </c>
      <c r="O62" s="286">
        <v>-1233222.4099999999</v>
      </c>
      <c r="P62" s="286">
        <v>71461.119999999995</v>
      </c>
      <c r="Q62" s="286">
        <v>1982389.67</v>
      </c>
      <c r="S62" s="271">
        <v>158884.19</v>
      </c>
      <c r="V62" s="271">
        <v>223680</v>
      </c>
      <c r="W62" s="271">
        <v>29200</v>
      </c>
      <c r="X62" s="272">
        <v>293162</v>
      </c>
      <c r="AA62" s="272">
        <v>51812.11</v>
      </c>
      <c r="AB62" s="272">
        <v>14950.02</v>
      </c>
      <c r="AD62" s="103">
        <f t="shared" si="1"/>
        <v>240225.22000000003</v>
      </c>
      <c r="AE62" s="37">
        <f t="shared" si="2"/>
        <v>0</v>
      </c>
      <c r="AF62" s="26">
        <f t="shared" si="3"/>
        <v>240225.22000000003</v>
      </c>
      <c r="AG62" s="17">
        <f t="shared" si="4"/>
        <v>411764.19</v>
      </c>
      <c r="AH62" s="19">
        <f t="shared" si="5"/>
        <v>359924.13</v>
      </c>
      <c r="AI62" s="32">
        <f t="shared" si="6"/>
        <v>51840.06</v>
      </c>
    </row>
    <row r="63" spans="1:35" x14ac:dyDescent="0.2">
      <c r="A63" s="1" t="s">
        <v>474</v>
      </c>
      <c r="B63" s="1" t="s">
        <v>476</v>
      </c>
      <c r="C63" s="92">
        <v>1289</v>
      </c>
      <c r="D63" s="93" t="s">
        <v>1142</v>
      </c>
      <c r="E63" s="286" t="s">
        <v>2037</v>
      </c>
      <c r="F63" s="270">
        <v>655817.93000000005</v>
      </c>
      <c r="G63" s="270">
        <v>19511</v>
      </c>
      <c r="H63" s="270">
        <v>87552.6</v>
      </c>
      <c r="I63" s="286">
        <v>547324.23</v>
      </c>
      <c r="J63" s="286">
        <v>126758.69</v>
      </c>
      <c r="O63" s="286">
        <v>-100608.5</v>
      </c>
      <c r="P63" s="286">
        <v>55254.65</v>
      </c>
      <c r="Q63" s="286">
        <v>1478254.91</v>
      </c>
      <c r="S63" s="271">
        <v>180264.39</v>
      </c>
      <c r="V63" s="271">
        <v>232120</v>
      </c>
      <c r="W63" s="271">
        <v>20400</v>
      </c>
      <c r="X63" s="272">
        <v>305592</v>
      </c>
      <c r="AA63" s="272">
        <v>95242.98</v>
      </c>
      <c r="AB63" s="272">
        <v>20350.02</v>
      </c>
      <c r="AD63" s="103">
        <f t="shared" si="1"/>
        <v>762881.53</v>
      </c>
      <c r="AE63" s="37">
        <f t="shared" si="2"/>
        <v>0</v>
      </c>
      <c r="AF63" s="26">
        <f t="shared" si="3"/>
        <v>762881.53</v>
      </c>
      <c r="AG63" s="17">
        <f t="shared" si="4"/>
        <v>432784.39</v>
      </c>
      <c r="AH63" s="19">
        <f t="shared" si="5"/>
        <v>421185</v>
      </c>
      <c r="AI63" s="32">
        <f t="shared" si="6"/>
        <v>11599.390000000014</v>
      </c>
    </row>
    <row r="64" spans="1:35" x14ac:dyDescent="0.2">
      <c r="A64" s="1" t="s">
        <v>474</v>
      </c>
      <c r="B64" s="1" t="s">
        <v>476</v>
      </c>
      <c r="C64" s="92">
        <v>2633</v>
      </c>
      <c r="D64" s="93" t="s">
        <v>1143</v>
      </c>
      <c r="E64" s="286" t="s">
        <v>2038</v>
      </c>
      <c r="F64" s="270">
        <v>279790.40000000002</v>
      </c>
      <c r="H64" s="270">
        <v>43411.87</v>
      </c>
      <c r="I64" s="286">
        <v>201503</v>
      </c>
      <c r="J64" s="286">
        <v>277884.3</v>
      </c>
      <c r="O64" s="286">
        <v>320546.14</v>
      </c>
      <c r="Q64" s="286">
        <v>424358.77</v>
      </c>
      <c r="S64" s="271">
        <v>201928.63</v>
      </c>
      <c r="V64" s="271">
        <v>194160</v>
      </c>
      <c r="W64" s="271">
        <v>37200</v>
      </c>
      <c r="X64" s="272">
        <v>295780.5</v>
      </c>
      <c r="AA64" s="272">
        <v>69716.03</v>
      </c>
      <c r="AB64" s="272">
        <v>5024.4399999999996</v>
      </c>
      <c r="AD64" s="103">
        <f t="shared" si="1"/>
        <v>323202.27</v>
      </c>
      <c r="AE64" s="37">
        <f t="shared" si="2"/>
        <v>0</v>
      </c>
      <c r="AF64" s="26">
        <f t="shared" si="3"/>
        <v>323202.27</v>
      </c>
      <c r="AG64" s="17">
        <f t="shared" si="4"/>
        <v>433288.63</v>
      </c>
      <c r="AH64" s="19">
        <f t="shared" si="5"/>
        <v>370520.97000000003</v>
      </c>
      <c r="AI64" s="32">
        <f t="shared" si="6"/>
        <v>62767.659999999974</v>
      </c>
    </row>
    <row r="65" spans="1:35" x14ac:dyDescent="0.2">
      <c r="A65" s="1" t="s">
        <v>474</v>
      </c>
      <c r="B65" s="1" t="s">
        <v>476</v>
      </c>
      <c r="C65" s="92">
        <v>3093</v>
      </c>
      <c r="D65" s="93" t="s">
        <v>1144</v>
      </c>
      <c r="E65" s="286" t="s">
        <v>2039</v>
      </c>
      <c r="F65" s="270">
        <v>229581.91</v>
      </c>
      <c r="H65" s="270">
        <v>32494.27</v>
      </c>
      <c r="I65" s="286">
        <v>1239881.3700000001</v>
      </c>
      <c r="J65" s="286">
        <v>72941.710000000006</v>
      </c>
      <c r="N65" s="274">
        <v>0</v>
      </c>
      <c r="P65" s="286">
        <v>1078639.76</v>
      </c>
      <c r="Q65" s="286">
        <v>457634.96</v>
      </c>
      <c r="S65" s="271">
        <v>161751.69</v>
      </c>
      <c r="V65" s="271">
        <v>220440</v>
      </c>
      <c r="W65" s="271">
        <v>22800</v>
      </c>
      <c r="X65" s="272">
        <v>285856</v>
      </c>
      <c r="AA65" s="272">
        <v>65394.47</v>
      </c>
      <c r="AB65" s="272">
        <v>4838.68</v>
      </c>
      <c r="AD65" s="103">
        <f t="shared" si="1"/>
        <v>262076.18</v>
      </c>
      <c r="AE65" s="37">
        <f t="shared" si="2"/>
        <v>0</v>
      </c>
      <c r="AF65" s="26">
        <f t="shared" si="3"/>
        <v>262076.18</v>
      </c>
      <c r="AG65" s="17">
        <f t="shared" si="4"/>
        <v>404991.69</v>
      </c>
      <c r="AH65" s="19">
        <f t="shared" si="5"/>
        <v>356089.14999999997</v>
      </c>
      <c r="AI65" s="32">
        <f t="shared" si="6"/>
        <v>48902.540000000037</v>
      </c>
    </row>
    <row r="66" spans="1:35" x14ac:dyDescent="0.2">
      <c r="A66" s="1" t="s">
        <v>474</v>
      </c>
      <c r="B66" s="1" t="s">
        <v>476</v>
      </c>
      <c r="C66" s="92">
        <v>5106</v>
      </c>
      <c r="D66" s="93" t="s">
        <v>1145</v>
      </c>
      <c r="E66" s="286" t="s">
        <v>2040</v>
      </c>
      <c r="F66" s="270">
        <v>389482.96</v>
      </c>
      <c r="G66" s="270">
        <v>22742</v>
      </c>
      <c r="H66" s="270">
        <v>56726.57</v>
      </c>
      <c r="I66" s="286">
        <v>28617.96</v>
      </c>
      <c r="J66" s="286">
        <v>283482.26</v>
      </c>
      <c r="N66" s="274">
        <v>371.4</v>
      </c>
      <c r="O66" s="286">
        <v>-444996.86</v>
      </c>
      <c r="P66" s="286">
        <v>183</v>
      </c>
      <c r="Q66" s="286">
        <v>1208029.25</v>
      </c>
      <c r="S66" s="271">
        <v>233498.3</v>
      </c>
      <c r="V66" s="271">
        <v>312400</v>
      </c>
      <c r="W66" s="271">
        <v>31400</v>
      </c>
      <c r="X66" s="272">
        <v>441788</v>
      </c>
      <c r="AA66" s="272">
        <v>90755.56</v>
      </c>
      <c r="AB66" s="272">
        <v>13865.78</v>
      </c>
      <c r="AD66" s="103">
        <f t="shared" si="1"/>
        <v>468951.53</v>
      </c>
      <c r="AE66" s="37">
        <f t="shared" si="2"/>
        <v>371.4</v>
      </c>
      <c r="AF66" s="26">
        <f t="shared" si="3"/>
        <v>468580.13</v>
      </c>
      <c r="AG66" s="17">
        <f t="shared" si="4"/>
        <v>577298.30000000005</v>
      </c>
      <c r="AH66" s="19">
        <f t="shared" si="5"/>
        <v>546409.34000000008</v>
      </c>
      <c r="AI66" s="32">
        <f t="shared" si="6"/>
        <v>30888.959999999963</v>
      </c>
    </row>
    <row r="67" spans="1:35" x14ac:dyDescent="0.2">
      <c r="A67" s="1" t="s">
        <v>474</v>
      </c>
      <c r="B67" s="1" t="s">
        <v>476</v>
      </c>
      <c r="C67" s="92">
        <v>4454</v>
      </c>
      <c r="D67" s="93" t="s">
        <v>1146</v>
      </c>
      <c r="E67" s="286" t="s">
        <v>2041</v>
      </c>
      <c r="F67" s="270">
        <v>564756.94999999995</v>
      </c>
      <c r="G67" s="270">
        <v>26873.53</v>
      </c>
      <c r="H67" s="270">
        <v>68962.89</v>
      </c>
      <c r="I67" s="286">
        <v>502270.68</v>
      </c>
      <c r="J67" s="286">
        <v>295841.46000000002</v>
      </c>
      <c r="K67" s="274">
        <v>7200</v>
      </c>
      <c r="M67" s="274">
        <v>70000</v>
      </c>
      <c r="N67" s="274">
        <v>323</v>
      </c>
      <c r="O67" s="286">
        <v>-825356.04</v>
      </c>
      <c r="P67" s="286">
        <v>-132986.43</v>
      </c>
      <c r="Q67" s="286">
        <v>2340789.7799999998</v>
      </c>
      <c r="S67" s="271">
        <v>208527.43</v>
      </c>
      <c r="V67" s="271">
        <v>995812</v>
      </c>
      <c r="W67" s="271">
        <v>31200</v>
      </c>
      <c r="X67" s="272">
        <v>1111712</v>
      </c>
      <c r="AA67" s="272">
        <v>95140.35</v>
      </c>
      <c r="AB67" s="272">
        <v>24305.88</v>
      </c>
      <c r="AD67" s="103">
        <f t="shared" si="1"/>
        <v>660593.37</v>
      </c>
      <c r="AE67" s="37">
        <f t="shared" si="2"/>
        <v>77523</v>
      </c>
      <c r="AF67" s="26">
        <f t="shared" si="3"/>
        <v>583070.37</v>
      </c>
      <c r="AG67" s="17">
        <f t="shared" si="4"/>
        <v>1235539.43</v>
      </c>
      <c r="AH67" s="19">
        <f t="shared" si="5"/>
        <v>1231158.23</v>
      </c>
      <c r="AI67" s="32">
        <f t="shared" si="6"/>
        <v>4381.1999999999534</v>
      </c>
    </row>
    <row r="68" spans="1:35" x14ac:dyDescent="0.2">
      <c r="A68" s="1" t="s">
        <v>474</v>
      </c>
      <c r="B68" s="1" t="s">
        <v>476</v>
      </c>
      <c r="C68" s="92">
        <v>3718</v>
      </c>
      <c r="D68" s="93" t="s">
        <v>1147</v>
      </c>
      <c r="E68" s="286" t="s">
        <v>2042</v>
      </c>
      <c r="F68" s="270">
        <v>75310.28</v>
      </c>
      <c r="H68" s="270">
        <v>60728.04</v>
      </c>
      <c r="I68" s="286">
        <v>75612</v>
      </c>
      <c r="J68" s="286">
        <v>362026.39</v>
      </c>
      <c r="O68" s="286">
        <v>69402.100000000006</v>
      </c>
      <c r="Q68" s="286">
        <v>489048.9</v>
      </c>
      <c r="S68" s="271">
        <v>231011.08</v>
      </c>
      <c r="V68" s="271">
        <v>1086914</v>
      </c>
      <c r="W68" s="271">
        <v>34400</v>
      </c>
      <c r="X68" s="272">
        <v>1206094</v>
      </c>
      <c r="AA68" s="272">
        <v>117703.22</v>
      </c>
      <c r="AB68" s="272">
        <v>11366.86</v>
      </c>
      <c r="AC68" s="272">
        <v>5000</v>
      </c>
      <c r="AD68" s="103">
        <f t="shared" si="1"/>
        <v>136038.32</v>
      </c>
      <c r="AE68" s="37">
        <f t="shared" si="2"/>
        <v>0</v>
      </c>
      <c r="AF68" s="26">
        <f t="shared" si="3"/>
        <v>136038.32</v>
      </c>
      <c r="AG68" s="17">
        <f t="shared" si="4"/>
        <v>1352325.08</v>
      </c>
      <c r="AH68" s="19">
        <f t="shared" si="5"/>
        <v>1340164.08</v>
      </c>
      <c r="AI68" s="32">
        <f t="shared" si="6"/>
        <v>12161</v>
      </c>
    </row>
    <row r="69" spans="1:35" x14ac:dyDescent="0.2">
      <c r="A69" s="1" t="s">
        <v>474</v>
      </c>
      <c r="B69" s="1" t="s">
        <v>476</v>
      </c>
      <c r="C69" s="92">
        <v>3267</v>
      </c>
      <c r="D69" s="93" t="s">
        <v>1148</v>
      </c>
      <c r="E69" s="286" t="s">
        <v>2155</v>
      </c>
      <c r="F69" s="270">
        <v>241580.94</v>
      </c>
      <c r="H69" s="270">
        <v>52825.69</v>
      </c>
      <c r="I69" s="286">
        <v>1623437.68</v>
      </c>
      <c r="J69" s="286">
        <v>479892.7</v>
      </c>
      <c r="P69" s="286">
        <v>-47680.45</v>
      </c>
      <c r="Q69" s="286">
        <v>2396007.25</v>
      </c>
      <c r="S69" s="271">
        <v>220948.43</v>
      </c>
      <c r="V69" s="271">
        <v>542360</v>
      </c>
      <c r="W69" s="271">
        <v>34800</v>
      </c>
      <c r="X69" s="272">
        <v>633172</v>
      </c>
      <c r="AA69" s="272">
        <v>79584.5</v>
      </c>
      <c r="AB69" s="272">
        <v>25929.72</v>
      </c>
      <c r="AD69" s="103">
        <f t="shared" ref="AD69:AD132" si="7">SUM(F69:H69)</f>
        <v>294406.63</v>
      </c>
      <c r="AE69" s="37">
        <f t="shared" ref="AE69:AE132" si="8">SUM(K69:N69)</f>
        <v>0</v>
      </c>
      <c r="AF69" s="26">
        <f t="shared" ref="AF69:AF132" si="9">AD69-AE69</f>
        <v>294406.63</v>
      </c>
      <c r="AG69" s="17">
        <f t="shared" ref="AG69:AG132" si="10">SUM(R69:W69)</f>
        <v>798108.42999999993</v>
      </c>
      <c r="AH69" s="19">
        <f t="shared" ref="AH69:AH132" si="11">SUM(X69:AC69)</f>
        <v>738686.22</v>
      </c>
      <c r="AI69" s="32">
        <f t="shared" ref="AI69:AI132" si="12">AG69-AH69</f>
        <v>59422.209999999963</v>
      </c>
    </row>
    <row r="70" spans="1:35" s="58" customFormat="1" x14ac:dyDescent="0.2">
      <c r="A70" s="58" t="s">
        <v>474</v>
      </c>
      <c r="B70" s="58" t="s">
        <v>476</v>
      </c>
      <c r="C70" s="95">
        <v>2885</v>
      </c>
      <c r="D70" s="96" t="s">
        <v>1149</v>
      </c>
      <c r="E70" s="286" t="s">
        <v>2166</v>
      </c>
      <c r="F70" s="270">
        <v>360560.57</v>
      </c>
      <c r="G70" s="270"/>
      <c r="H70" s="270">
        <v>75810.009999999995</v>
      </c>
      <c r="I70" s="286">
        <v>5166666.6399999997</v>
      </c>
      <c r="J70" s="286">
        <v>360802.98</v>
      </c>
      <c r="K70" s="274"/>
      <c r="L70" s="274"/>
      <c r="M70" s="274"/>
      <c r="N70" s="274"/>
      <c r="O70" s="286">
        <v>-375795.99</v>
      </c>
      <c r="P70" s="286"/>
      <c r="Q70" s="286">
        <v>6403982.4100000001</v>
      </c>
      <c r="R70" s="271"/>
      <c r="S70" s="271">
        <v>180068.3</v>
      </c>
      <c r="T70" s="271"/>
      <c r="U70" s="271"/>
      <c r="V70" s="271">
        <v>77100</v>
      </c>
      <c r="W70" s="271">
        <v>35200</v>
      </c>
      <c r="X70" s="272">
        <v>159914</v>
      </c>
      <c r="Y70" s="272"/>
      <c r="Z70" s="272"/>
      <c r="AA70" s="272">
        <v>129823.42</v>
      </c>
      <c r="AB70" s="272">
        <v>58605.1</v>
      </c>
      <c r="AC70" s="272"/>
      <c r="AD70" s="103">
        <f t="shared" si="7"/>
        <v>436370.58</v>
      </c>
      <c r="AE70" s="37">
        <f t="shared" si="8"/>
        <v>0</v>
      </c>
      <c r="AF70" s="26">
        <f t="shared" si="9"/>
        <v>436370.58</v>
      </c>
      <c r="AG70" s="17">
        <f t="shared" si="10"/>
        <v>292368.3</v>
      </c>
      <c r="AH70" s="19">
        <f t="shared" si="11"/>
        <v>348342.51999999996</v>
      </c>
      <c r="AI70" s="32">
        <f t="shared" si="12"/>
        <v>-55974.219999999972</v>
      </c>
    </row>
    <row r="71" spans="1:35" s="51" customFormat="1" x14ac:dyDescent="0.2">
      <c r="A71" s="51" t="s">
        <v>479</v>
      </c>
      <c r="B71" s="51" t="s">
        <v>480</v>
      </c>
      <c r="C71" s="92">
        <v>6036</v>
      </c>
      <c r="D71" s="93" t="s">
        <v>1150</v>
      </c>
      <c r="E71" s="286" t="s">
        <v>2043</v>
      </c>
      <c r="F71" s="270">
        <v>597024.28</v>
      </c>
      <c r="G71" s="270">
        <v>0</v>
      </c>
      <c r="H71" s="270">
        <v>78739.429999999993</v>
      </c>
      <c r="I71" s="286">
        <v>828507.48</v>
      </c>
      <c r="J71" s="286">
        <v>2552.06</v>
      </c>
      <c r="K71" s="274"/>
      <c r="L71" s="274"/>
      <c r="M71" s="274"/>
      <c r="N71" s="274"/>
      <c r="O71" s="286"/>
      <c r="P71" s="286">
        <v>-926940.79</v>
      </c>
      <c r="Q71" s="286">
        <v>2227185.62</v>
      </c>
      <c r="R71" s="271"/>
      <c r="S71" s="271">
        <v>570163.06999999995</v>
      </c>
      <c r="T71" s="271"/>
      <c r="U71" s="271"/>
      <c r="V71" s="271">
        <v>366280</v>
      </c>
      <c r="W71" s="271"/>
      <c r="X71" s="272">
        <v>610037.5</v>
      </c>
      <c r="Y71" s="272"/>
      <c r="Z71" s="272"/>
      <c r="AA71" s="272">
        <v>92781.45</v>
      </c>
      <c r="AB71" s="272">
        <v>20219.7</v>
      </c>
      <c r="AC71" s="272"/>
      <c r="AD71" s="103">
        <f t="shared" si="7"/>
        <v>675763.71</v>
      </c>
      <c r="AE71" s="37">
        <f t="shared" si="8"/>
        <v>0</v>
      </c>
      <c r="AF71" s="26">
        <f t="shared" si="9"/>
        <v>675763.71</v>
      </c>
      <c r="AG71" s="17">
        <f t="shared" si="10"/>
        <v>936443.07</v>
      </c>
      <c r="AH71" s="19">
        <f t="shared" si="11"/>
        <v>723038.64999999991</v>
      </c>
      <c r="AI71" s="32">
        <f t="shared" si="12"/>
        <v>213404.42000000004</v>
      </c>
    </row>
    <row r="72" spans="1:35" s="51" customFormat="1" x14ac:dyDescent="0.2">
      <c r="A72" s="51" t="s">
        <v>479</v>
      </c>
      <c r="B72" s="51" t="s">
        <v>480</v>
      </c>
      <c r="C72" s="92">
        <v>4053</v>
      </c>
      <c r="D72" s="93" t="s">
        <v>1151</v>
      </c>
      <c r="E72" s="286" t="s">
        <v>2044</v>
      </c>
      <c r="F72" s="270">
        <v>553786.28</v>
      </c>
      <c r="G72" s="270">
        <v>0</v>
      </c>
      <c r="H72" s="270">
        <v>318141.18</v>
      </c>
      <c r="I72" s="286">
        <v>341672.87</v>
      </c>
      <c r="J72" s="286">
        <v>33295.919999999998</v>
      </c>
      <c r="K72" s="274"/>
      <c r="L72" s="274"/>
      <c r="M72" s="274"/>
      <c r="N72" s="274">
        <v>3034.5</v>
      </c>
      <c r="O72" s="286"/>
      <c r="P72" s="286">
        <v>-2980151.41</v>
      </c>
      <c r="Q72" s="286">
        <v>4014093.13</v>
      </c>
      <c r="R72" s="271"/>
      <c r="S72" s="271">
        <v>565859.36</v>
      </c>
      <c r="T72" s="271"/>
      <c r="U72" s="271"/>
      <c r="V72" s="271">
        <v>345140</v>
      </c>
      <c r="W72" s="271"/>
      <c r="X72" s="272">
        <v>600390.5</v>
      </c>
      <c r="Y72" s="272"/>
      <c r="Z72" s="272"/>
      <c r="AA72" s="272">
        <v>78895.149999999994</v>
      </c>
      <c r="AB72" s="272">
        <v>15253.68</v>
      </c>
      <c r="AC72" s="272"/>
      <c r="AD72" s="103">
        <f t="shared" si="7"/>
        <v>871927.46</v>
      </c>
      <c r="AE72" s="37">
        <f t="shared" si="8"/>
        <v>3034.5</v>
      </c>
      <c r="AF72" s="26">
        <f t="shared" si="9"/>
        <v>868892.96</v>
      </c>
      <c r="AG72" s="17">
        <f t="shared" si="10"/>
        <v>910999.36</v>
      </c>
      <c r="AH72" s="19">
        <f t="shared" si="11"/>
        <v>694539.33000000007</v>
      </c>
      <c r="AI72" s="32">
        <f t="shared" si="12"/>
        <v>216460.02999999991</v>
      </c>
    </row>
    <row r="73" spans="1:35" s="51" customFormat="1" x14ac:dyDescent="0.2">
      <c r="A73" s="51" t="s">
        <v>479</v>
      </c>
      <c r="B73" s="51" t="s">
        <v>480</v>
      </c>
      <c r="C73" s="92">
        <v>4847</v>
      </c>
      <c r="D73" s="93" t="s">
        <v>1152</v>
      </c>
      <c r="E73" s="286" t="s">
        <v>2045</v>
      </c>
      <c r="F73" s="270">
        <v>725284.96</v>
      </c>
      <c r="G73" s="270">
        <v>0</v>
      </c>
      <c r="H73" s="270">
        <v>201015.83</v>
      </c>
      <c r="I73" s="286">
        <v>46065.08</v>
      </c>
      <c r="J73" s="286">
        <v>126790.58</v>
      </c>
      <c r="K73" s="274"/>
      <c r="L73" s="274"/>
      <c r="M73" s="274"/>
      <c r="N73" s="274">
        <v>0</v>
      </c>
      <c r="O73" s="286"/>
      <c r="P73" s="286">
        <v>-1119311.55</v>
      </c>
      <c r="Q73" s="286">
        <v>2082417.38</v>
      </c>
      <c r="R73" s="271"/>
      <c r="S73" s="271">
        <v>546066.65</v>
      </c>
      <c r="T73" s="271"/>
      <c r="U73" s="271"/>
      <c r="V73" s="271">
        <v>361220</v>
      </c>
      <c r="W73" s="271"/>
      <c r="X73" s="272">
        <v>575942.5</v>
      </c>
      <c r="Y73" s="272"/>
      <c r="Z73" s="272"/>
      <c r="AA73" s="272">
        <v>170691.49</v>
      </c>
      <c r="AB73" s="272">
        <v>18764.04</v>
      </c>
      <c r="AC73" s="272"/>
      <c r="AD73" s="103">
        <f t="shared" si="7"/>
        <v>926300.78999999992</v>
      </c>
      <c r="AE73" s="37">
        <f t="shared" si="8"/>
        <v>0</v>
      </c>
      <c r="AF73" s="26">
        <f t="shared" si="9"/>
        <v>926300.78999999992</v>
      </c>
      <c r="AG73" s="17">
        <f t="shared" si="10"/>
        <v>907286.65</v>
      </c>
      <c r="AH73" s="19">
        <f t="shared" si="11"/>
        <v>765398.03</v>
      </c>
      <c r="AI73" s="32">
        <f t="shared" si="12"/>
        <v>141888.62</v>
      </c>
    </row>
    <row r="74" spans="1:35" s="51" customFormat="1" x14ac:dyDescent="0.2">
      <c r="A74" s="51" t="s">
        <v>479</v>
      </c>
      <c r="B74" s="51" t="s">
        <v>480</v>
      </c>
      <c r="C74" s="92">
        <v>3826</v>
      </c>
      <c r="D74" s="93" t="s">
        <v>1153</v>
      </c>
      <c r="E74" s="286" t="s">
        <v>2046</v>
      </c>
      <c r="F74" s="270">
        <v>673087.99</v>
      </c>
      <c r="G74" s="270">
        <v>0</v>
      </c>
      <c r="H74" s="270">
        <v>65340.54</v>
      </c>
      <c r="I74" s="286">
        <v>4</v>
      </c>
      <c r="J74" s="286">
        <v>61244.76</v>
      </c>
      <c r="K74" s="274"/>
      <c r="L74" s="274"/>
      <c r="M74" s="274"/>
      <c r="N74" s="274"/>
      <c r="O74" s="286"/>
      <c r="P74" s="286">
        <v>-1392456.84</v>
      </c>
      <c r="Q74" s="286">
        <v>2028298.74</v>
      </c>
      <c r="R74" s="271"/>
      <c r="S74" s="271">
        <v>407713.06</v>
      </c>
      <c r="T74" s="271"/>
      <c r="U74" s="271"/>
      <c r="V74" s="271">
        <v>240840</v>
      </c>
      <c r="W74" s="271"/>
      <c r="X74" s="272">
        <v>417040.5</v>
      </c>
      <c r="Y74" s="272"/>
      <c r="Z74" s="272"/>
      <c r="AA74" s="272">
        <v>52496.11</v>
      </c>
      <c r="AB74" s="272">
        <v>5297.06</v>
      </c>
      <c r="AC74" s="272"/>
      <c r="AD74" s="103">
        <f t="shared" si="7"/>
        <v>738428.53</v>
      </c>
      <c r="AE74" s="37">
        <f t="shared" si="8"/>
        <v>0</v>
      </c>
      <c r="AF74" s="26">
        <f t="shared" si="9"/>
        <v>738428.53</v>
      </c>
      <c r="AG74" s="17">
        <f t="shared" si="10"/>
        <v>648553.06000000006</v>
      </c>
      <c r="AH74" s="19">
        <f t="shared" si="11"/>
        <v>474833.67</v>
      </c>
      <c r="AI74" s="32">
        <f t="shared" si="12"/>
        <v>173719.39000000007</v>
      </c>
    </row>
    <row r="75" spans="1:35" s="51" customFormat="1" x14ac:dyDescent="0.2">
      <c r="A75" s="51" t="s">
        <v>479</v>
      </c>
      <c r="B75" s="51" t="s">
        <v>480</v>
      </c>
      <c r="C75" s="92">
        <v>4181</v>
      </c>
      <c r="D75" s="93" t="s">
        <v>1154</v>
      </c>
      <c r="E75" s="286" t="s">
        <v>2047</v>
      </c>
      <c r="F75" s="270">
        <v>428806.79</v>
      </c>
      <c r="G75" s="270">
        <v>0</v>
      </c>
      <c r="H75" s="270">
        <v>173980.56</v>
      </c>
      <c r="I75" s="286">
        <v>-3723.37</v>
      </c>
      <c r="J75" s="286">
        <v>61396.4</v>
      </c>
      <c r="K75" s="274"/>
      <c r="L75" s="274"/>
      <c r="M75" s="274"/>
      <c r="N75" s="274"/>
      <c r="O75" s="286"/>
      <c r="P75" s="286">
        <v>-2121375.52</v>
      </c>
      <c r="Q75" s="286">
        <v>2569886.96</v>
      </c>
      <c r="R75" s="271"/>
      <c r="S75" s="271">
        <v>464904.9</v>
      </c>
      <c r="T75" s="271"/>
      <c r="U75" s="271"/>
      <c r="V75" s="271">
        <v>323740</v>
      </c>
      <c r="W75" s="271"/>
      <c r="X75" s="272">
        <v>517542.5</v>
      </c>
      <c r="Y75" s="272"/>
      <c r="Z75" s="272"/>
      <c r="AA75" s="272">
        <v>39553.480000000003</v>
      </c>
      <c r="AB75" s="272">
        <v>14256.98</v>
      </c>
      <c r="AC75" s="272"/>
      <c r="AD75" s="103">
        <f t="shared" si="7"/>
        <v>602787.35</v>
      </c>
      <c r="AE75" s="37">
        <f t="shared" si="8"/>
        <v>0</v>
      </c>
      <c r="AF75" s="26">
        <f t="shared" si="9"/>
        <v>602787.35</v>
      </c>
      <c r="AG75" s="17">
        <f t="shared" si="10"/>
        <v>788644.9</v>
      </c>
      <c r="AH75" s="19">
        <f t="shared" si="11"/>
        <v>571352.96</v>
      </c>
      <c r="AI75" s="32">
        <f t="shared" si="12"/>
        <v>217291.94000000006</v>
      </c>
    </row>
    <row r="76" spans="1:35" s="51" customFormat="1" x14ac:dyDescent="0.2">
      <c r="A76" s="51" t="s">
        <v>479</v>
      </c>
      <c r="B76" s="51" t="s">
        <v>480</v>
      </c>
      <c r="C76" s="92">
        <v>2002</v>
      </c>
      <c r="D76" s="93" t="s">
        <v>1155</v>
      </c>
      <c r="E76" s="286" t="s">
        <v>2048</v>
      </c>
      <c r="F76" s="270">
        <v>536534.48</v>
      </c>
      <c r="G76" s="270">
        <v>0</v>
      </c>
      <c r="H76" s="270">
        <v>43047.519999999997</v>
      </c>
      <c r="I76" s="286">
        <v>26758.29</v>
      </c>
      <c r="J76" s="286">
        <v>-1889.7</v>
      </c>
      <c r="K76" s="274"/>
      <c r="L76" s="274"/>
      <c r="M76" s="274"/>
      <c r="N76" s="274">
        <v>240</v>
      </c>
      <c r="O76" s="286"/>
      <c r="P76" s="286">
        <v>-907517.68</v>
      </c>
      <c r="Q76" s="286">
        <v>1423307.83</v>
      </c>
      <c r="R76" s="271">
        <v>944.03</v>
      </c>
      <c r="S76" s="271">
        <v>350733.53</v>
      </c>
      <c r="T76" s="271"/>
      <c r="U76" s="271"/>
      <c r="V76" s="271">
        <v>326260</v>
      </c>
      <c r="W76" s="271"/>
      <c r="X76" s="272">
        <v>509688.5</v>
      </c>
      <c r="Y76" s="272"/>
      <c r="Z76" s="272"/>
      <c r="AA76" s="272">
        <v>51834.74</v>
      </c>
      <c r="AB76" s="272">
        <v>19885.88</v>
      </c>
      <c r="AC76" s="272"/>
      <c r="AD76" s="103">
        <f t="shared" si="7"/>
        <v>579582</v>
      </c>
      <c r="AE76" s="37">
        <f t="shared" si="8"/>
        <v>240</v>
      </c>
      <c r="AF76" s="26">
        <f t="shared" si="9"/>
        <v>579342</v>
      </c>
      <c r="AG76" s="17">
        <f t="shared" si="10"/>
        <v>677937.56</v>
      </c>
      <c r="AH76" s="19">
        <f t="shared" si="11"/>
        <v>581409.12</v>
      </c>
      <c r="AI76" s="32">
        <f t="shared" si="12"/>
        <v>96528.440000000061</v>
      </c>
    </row>
    <row r="77" spans="1:35" s="51" customFormat="1" x14ac:dyDescent="0.2">
      <c r="A77" s="51" t="s">
        <v>479</v>
      </c>
      <c r="B77" s="51" t="s">
        <v>480</v>
      </c>
      <c r="C77" s="92">
        <v>1933</v>
      </c>
      <c r="D77" s="93" t="s">
        <v>1156</v>
      </c>
      <c r="E77" s="286" t="s">
        <v>2156</v>
      </c>
      <c r="F77" s="270">
        <v>165894.35999999999</v>
      </c>
      <c r="G77" s="270">
        <v>0</v>
      </c>
      <c r="H77" s="270">
        <v>292045.58</v>
      </c>
      <c r="I77" s="286">
        <v>51754.89</v>
      </c>
      <c r="J77" s="286">
        <v>19739.75</v>
      </c>
      <c r="K77" s="274"/>
      <c r="L77" s="274"/>
      <c r="M77" s="274"/>
      <c r="N77" s="274">
        <v>300</v>
      </c>
      <c r="O77" s="286"/>
      <c r="P77" s="286">
        <v>-1650823.97</v>
      </c>
      <c r="Q77" s="286">
        <v>2051654.89</v>
      </c>
      <c r="R77" s="271"/>
      <c r="S77" s="271">
        <v>432075.94</v>
      </c>
      <c r="T77" s="271"/>
      <c r="U77" s="271"/>
      <c r="V77" s="271">
        <v>284800</v>
      </c>
      <c r="W77" s="271"/>
      <c r="X77" s="272">
        <v>415442.5</v>
      </c>
      <c r="Y77" s="272"/>
      <c r="Z77" s="272"/>
      <c r="AA77" s="272">
        <v>140381.78</v>
      </c>
      <c r="AB77" s="272">
        <v>28334</v>
      </c>
      <c r="AC77" s="272"/>
      <c r="AD77" s="103">
        <f t="shared" si="7"/>
        <v>457939.94</v>
      </c>
      <c r="AE77" s="37">
        <f t="shared" si="8"/>
        <v>300</v>
      </c>
      <c r="AF77" s="26">
        <f t="shared" si="9"/>
        <v>457639.94</v>
      </c>
      <c r="AG77" s="17">
        <f t="shared" si="10"/>
        <v>716875.94</v>
      </c>
      <c r="AH77" s="19">
        <f t="shared" si="11"/>
        <v>584158.28</v>
      </c>
      <c r="AI77" s="32">
        <f t="shared" si="12"/>
        <v>132717.65999999992</v>
      </c>
    </row>
    <row r="78" spans="1:35" x14ac:dyDescent="0.2">
      <c r="A78" s="1" t="s">
        <v>483</v>
      </c>
      <c r="B78" s="1" t="s">
        <v>484</v>
      </c>
      <c r="C78" s="92">
        <v>3743</v>
      </c>
      <c r="D78" s="93" t="s">
        <v>1157</v>
      </c>
      <c r="E78" s="286" t="s">
        <v>2049</v>
      </c>
      <c r="F78" s="270">
        <v>127688.05</v>
      </c>
      <c r="G78" s="270">
        <v>0</v>
      </c>
      <c r="H78" s="270">
        <v>99659.49</v>
      </c>
      <c r="I78" s="286">
        <v>677977.58</v>
      </c>
      <c r="J78" s="286">
        <v>214533.04</v>
      </c>
      <c r="L78" s="274">
        <v>574.73</v>
      </c>
      <c r="Q78" s="286">
        <v>1625943.2</v>
      </c>
      <c r="S78" s="271">
        <v>211496.95999999999</v>
      </c>
      <c r="U78" s="271">
        <v>83.91</v>
      </c>
      <c r="V78" s="271">
        <v>169140</v>
      </c>
      <c r="X78" s="272">
        <v>235330</v>
      </c>
      <c r="AA78" s="272">
        <v>245246.58</v>
      </c>
      <c r="AB78" s="272">
        <v>35121.39</v>
      </c>
      <c r="AD78" s="103">
        <f t="shared" si="7"/>
        <v>227347.54</v>
      </c>
      <c r="AE78" s="37">
        <f t="shared" si="8"/>
        <v>574.73</v>
      </c>
      <c r="AF78" s="26">
        <f t="shared" si="9"/>
        <v>226772.81</v>
      </c>
      <c r="AG78" s="17">
        <f t="shared" si="10"/>
        <v>380720.87</v>
      </c>
      <c r="AH78" s="19">
        <f t="shared" si="11"/>
        <v>515697.97</v>
      </c>
      <c r="AI78" s="32">
        <f t="shared" si="12"/>
        <v>-134977.09999999998</v>
      </c>
    </row>
    <row r="79" spans="1:35" x14ac:dyDescent="0.2">
      <c r="A79" s="1" t="s">
        <v>483</v>
      </c>
      <c r="B79" s="1" t="s">
        <v>484</v>
      </c>
      <c r="C79" s="92">
        <v>3747</v>
      </c>
      <c r="D79" s="93" t="s">
        <v>1158</v>
      </c>
      <c r="E79" s="286" t="s">
        <v>2050</v>
      </c>
      <c r="F79" s="270">
        <v>36878.68</v>
      </c>
      <c r="G79" s="270">
        <v>0</v>
      </c>
      <c r="H79" s="270">
        <v>70748.179999999993</v>
      </c>
      <c r="I79" s="286">
        <v>326243.13</v>
      </c>
      <c r="J79" s="286">
        <v>105030.51</v>
      </c>
      <c r="L79" s="274">
        <v>12101.39</v>
      </c>
      <c r="Q79" s="286">
        <v>1700209.39</v>
      </c>
      <c r="S79" s="271">
        <v>307372.65000000002</v>
      </c>
      <c r="V79" s="271">
        <v>210830</v>
      </c>
      <c r="X79" s="272">
        <v>399770</v>
      </c>
      <c r="AA79" s="272">
        <v>73948.34</v>
      </c>
      <c r="AB79" s="272">
        <v>24672.71</v>
      </c>
      <c r="AD79" s="103">
        <f t="shared" si="7"/>
        <v>107626.85999999999</v>
      </c>
      <c r="AE79" s="37">
        <f t="shared" si="8"/>
        <v>12101.39</v>
      </c>
      <c r="AF79" s="26">
        <f t="shared" si="9"/>
        <v>95525.469999999987</v>
      </c>
      <c r="AG79" s="17">
        <f t="shared" si="10"/>
        <v>518202.65</v>
      </c>
      <c r="AH79" s="19">
        <f t="shared" si="11"/>
        <v>498391.05</v>
      </c>
      <c r="AI79" s="32">
        <f t="shared" si="12"/>
        <v>19811.600000000035</v>
      </c>
    </row>
    <row r="80" spans="1:35" x14ac:dyDescent="0.2">
      <c r="A80" s="1" t="s">
        <v>483</v>
      </c>
      <c r="B80" s="1" t="s">
        <v>484</v>
      </c>
      <c r="C80" s="92">
        <v>3095</v>
      </c>
      <c r="D80" s="93" t="s">
        <v>1159</v>
      </c>
      <c r="E80" s="286" t="s">
        <v>2051</v>
      </c>
      <c r="F80" s="270">
        <v>199110.98</v>
      </c>
      <c r="G80" s="270">
        <v>0</v>
      </c>
      <c r="H80" s="270">
        <v>63034.89</v>
      </c>
      <c r="I80" s="286">
        <v>362847.96</v>
      </c>
      <c r="J80" s="286">
        <v>83714.14</v>
      </c>
      <c r="Q80" s="286">
        <v>1448416.88</v>
      </c>
      <c r="S80" s="271">
        <v>195455.98</v>
      </c>
      <c r="V80" s="271">
        <v>245860</v>
      </c>
      <c r="X80" s="272">
        <v>360044</v>
      </c>
      <c r="AA80" s="272">
        <v>50034.48</v>
      </c>
      <c r="AB80" s="272">
        <v>27781.919999999998</v>
      </c>
      <c r="AD80" s="103">
        <f t="shared" si="7"/>
        <v>262145.87</v>
      </c>
      <c r="AE80" s="37">
        <f t="shared" si="8"/>
        <v>0</v>
      </c>
      <c r="AF80" s="26">
        <f t="shared" si="9"/>
        <v>262145.87</v>
      </c>
      <c r="AG80" s="17">
        <f t="shared" si="10"/>
        <v>441315.98</v>
      </c>
      <c r="AH80" s="19">
        <f t="shared" si="11"/>
        <v>437860.39999999997</v>
      </c>
      <c r="AI80" s="32">
        <f t="shared" si="12"/>
        <v>3455.5800000000163</v>
      </c>
    </row>
    <row r="81" spans="1:35" x14ac:dyDescent="0.2">
      <c r="A81" s="1" t="s">
        <v>483</v>
      </c>
      <c r="B81" s="1" t="s">
        <v>484</v>
      </c>
      <c r="C81" s="92">
        <v>1530</v>
      </c>
      <c r="D81" s="93" t="s">
        <v>1160</v>
      </c>
      <c r="E81" s="286" t="s">
        <v>2052</v>
      </c>
      <c r="F81" s="270">
        <v>132937.48000000001</v>
      </c>
      <c r="G81" s="270">
        <v>0</v>
      </c>
      <c r="H81" s="270">
        <v>20686.310000000001</v>
      </c>
      <c r="I81" s="286">
        <v>409602.99</v>
      </c>
      <c r="J81" s="286">
        <v>355440.52</v>
      </c>
      <c r="Q81" s="286">
        <v>2079850.72</v>
      </c>
      <c r="S81" s="271">
        <v>182270.12</v>
      </c>
      <c r="V81" s="271">
        <v>146034.19</v>
      </c>
      <c r="X81" s="272">
        <v>233894.19</v>
      </c>
      <c r="AA81" s="272">
        <v>27109.51</v>
      </c>
      <c r="AB81" s="272">
        <v>37855.08</v>
      </c>
      <c r="AD81" s="103">
        <f t="shared" si="7"/>
        <v>153623.79</v>
      </c>
      <c r="AE81" s="37">
        <f t="shared" si="8"/>
        <v>0</v>
      </c>
      <c r="AF81" s="26">
        <f t="shared" si="9"/>
        <v>153623.79</v>
      </c>
      <c r="AG81" s="17">
        <f t="shared" si="10"/>
        <v>328304.31</v>
      </c>
      <c r="AH81" s="19">
        <f t="shared" si="11"/>
        <v>298858.78000000003</v>
      </c>
      <c r="AI81" s="32">
        <f t="shared" si="12"/>
        <v>29445.52999999997</v>
      </c>
    </row>
    <row r="82" spans="1:35" x14ac:dyDescent="0.2">
      <c r="A82" s="1" t="s">
        <v>483</v>
      </c>
      <c r="B82" s="1" t="s">
        <v>484</v>
      </c>
      <c r="C82" s="92">
        <v>4004</v>
      </c>
      <c r="D82" s="93" t="s">
        <v>1161</v>
      </c>
      <c r="E82" s="286" t="s">
        <v>2053</v>
      </c>
      <c r="F82" s="270">
        <v>62579.61</v>
      </c>
      <c r="G82" s="270">
        <v>0</v>
      </c>
      <c r="H82" s="270">
        <v>33920.28</v>
      </c>
      <c r="I82" s="286">
        <v>380173.56</v>
      </c>
      <c r="J82" s="286">
        <v>93036.57</v>
      </c>
      <c r="L82" s="274">
        <v>451</v>
      </c>
      <c r="Q82" s="286">
        <v>1478004.6</v>
      </c>
      <c r="S82" s="271">
        <v>206199.21</v>
      </c>
      <c r="V82" s="271">
        <v>180110</v>
      </c>
      <c r="X82" s="272">
        <v>320075</v>
      </c>
      <c r="AA82" s="272">
        <v>81613.8</v>
      </c>
      <c r="AB82" s="272">
        <v>21313.34</v>
      </c>
      <c r="AD82" s="103">
        <f t="shared" si="7"/>
        <v>96499.89</v>
      </c>
      <c r="AE82" s="37">
        <f t="shared" si="8"/>
        <v>451</v>
      </c>
      <c r="AF82" s="26">
        <f t="shared" si="9"/>
        <v>96048.89</v>
      </c>
      <c r="AG82" s="17">
        <f t="shared" si="10"/>
        <v>386309.20999999996</v>
      </c>
      <c r="AH82" s="19">
        <f t="shared" si="11"/>
        <v>423002.14</v>
      </c>
      <c r="AI82" s="32">
        <f t="shared" si="12"/>
        <v>-36692.930000000051</v>
      </c>
    </row>
    <row r="83" spans="1:35" x14ac:dyDescent="0.2">
      <c r="A83" s="1" t="s">
        <v>483</v>
      </c>
      <c r="B83" s="1" t="s">
        <v>484</v>
      </c>
      <c r="C83" s="92">
        <v>6265</v>
      </c>
      <c r="D83" s="93" t="s">
        <v>1162</v>
      </c>
      <c r="E83" s="286" t="s">
        <v>2054</v>
      </c>
      <c r="F83" s="270">
        <v>271664.81</v>
      </c>
      <c r="G83" s="270">
        <v>0</v>
      </c>
      <c r="H83" s="270">
        <v>60036.11</v>
      </c>
      <c r="I83" s="286">
        <v>209417.60000000001</v>
      </c>
      <c r="J83" s="286">
        <v>48387.6</v>
      </c>
      <c r="Q83" s="286">
        <v>1774409.19</v>
      </c>
      <c r="S83" s="271">
        <v>274665.55</v>
      </c>
      <c r="V83" s="271">
        <v>368010</v>
      </c>
      <c r="X83" s="272">
        <v>516690</v>
      </c>
      <c r="AA83" s="272">
        <v>75072.11</v>
      </c>
      <c r="AB83" s="272">
        <v>25042.29</v>
      </c>
      <c r="AD83" s="103">
        <f t="shared" si="7"/>
        <v>331700.92</v>
      </c>
      <c r="AE83" s="37">
        <f t="shared" si="8"/>
        <v>0</v>
      </c>
      <c r="AF83" s="26">
        <f t="shared" si="9"/>
        <v>331700.92</v>
      </c>
      <c r="AG83" s="17">
        <f t="shared" si="10"/>
        <v>642675.55000000005</v>
      </c>
      <c r="AH83" s="19">
        <f t="shared" si="11"/>
        <v>616804.4</v>
      </c>
      <c r="AI83" s="32">
        <f t="shared" si="12"/>
        <v>25871.150000000023</v>
      </c>
    </row>
    <row r="84" spans="1:35" x14ac:dyDescent="0.2">
      <c r="A84" s="1" t="s">
        <v>483</v>
      </c>
      <c r="B84" s="1" t="s">
        <v>484</v>
      </c>
      <c r="C84" s="92">
        <v>4051</v>
      </c>
      <c r="D84" s="93" t="s">
        <v>1163</v>
      </c>
      <c r="E84" s="286" t="s">
        <v>2055</v>
      </c>
      <c r="F84" s="270">
        <v>114328.35</v>
      </c>
      <c r="G84" s="270">
        <v>0</v>
      </c>
      <c r="H84" s="270">
        <v>32739</v>
      </c>
      <c r="I84" s="286">
        <v>468315.72</v>
      </c>
      <c r="J84" s="286">
        <v>110499.65</v>
      </c>
      <c r="Q84" s="286">
        <v>1568940.19</v>
      </c>
      <c r="S84" s="271">
        <v>255500.39</v>
      </c>
      <c r="V84" s="271">
        <v>213210</v>
      </c>
      <c r="X84" s="272">
        <v>363330</v>
      </c>
      <c r="AA84" s="272">
        <v>50166.71</v>
      </c>
      <c r="AB84" s="272">
        <v>21776.66</v>
      </c>
      <c r="AD84" s="103">
        <f t="shared" si="7"/>
        <v>147067.35</v>
      </c>
      <c r="AE84" s="37">
        <f t="shared" si="8"/>
        <v>0</v>
      </c>
      <c r="AF84" s="26">
        <f t="shared" si="9"/>
        <v>147067.35</v>
      </c>
      <c r="AG84" s="17">
        <f t="shared" si="10"/>
        <v>468710.39</v>
      </c>
      <c r="AH84" s="19">
        <f t="shared" si="11"/>
        <v>435273.37</v>
      </c>
      <c r="AI84" s="32">
        <f t="shared" si="12"/>
        <v>33437.020000000019</v>
      </c>
    </row>
    <row r="85" spans="1:35" x14ac:dyDescent="0.2">
      <c r="A85" s="1" t="s">
        <v>483</v>
      </c>
      <c r="B85" s="1" t="s">
        <v>484</v>
      </c>
      <c r="C85" s="92">
        <v>3423</v>
      </c>
      <c r="D85" s="93" t="s">
        <v>1164</v>
      </c>
      <c r="E85" s="286" t="s">
        <v>2056</v>
      </c>
      <c r="F85" s="270">
        <v>143490.47</v>
      </c>
      <c r="G85" s="270">
        <v>0</v>
      </c>
      <c r="H85" s="270">
        <v>22482.59</v>
      </c>
      <c r="I85" s="286">
        <v>503462.31</v>
      </c>
      <c r="J85" s="286">
        <v>38228.93</v>
      </c>
      <c r="Q85" s="286">
        <v>1499346.49</v>
      </c>
      <c r="S85" s="271">
        <v>282295.77</v>
      </c>
      <c r="U85" s="271">
        <v>678.28</v>
      </c>
      <c r="V85" s="271">
        <v>181860</v>
      </c>
      <c r="X85" s="272">
        <v>366980</v>
      </c>
      <c r="AA85" s="272">
        <v>60189.82</v>
      </c>
      <c r="AB85" s="272">
        <v>23399.78</v>
      </c>
      <c r="AD85" s="103">
        <f t="shared" si="7"/>
        <v>165973.06</v>
      </c>
      <c r="AE85" s="37">
        <f t="shared" si="8"/>
        <v>0</v>
      </c>
      <c r="AF85" s="26">
        <f t="shared" si="9"/>
        <v>165973.06</v>
      </c>
      <c r="AG85" s="17">
        <f t="shared" si="10"/>
        <v>464834.05000000005</v>
      </c>
      <c r="AH85" s="19">
        <f t="shared" si="11"/>
        <v>450569.6</v>
      </c>
      <c r="AI85" s="32">
        <f t="shared" si="12"/>
        <v>14264.45000000007</v>
      </c>
    </row>
    <row r="86" spans="1:35" x14ac:dyDescent="0.2">
      <c r="A86" s="1" t="s">
        <v>483</v>
      </c>
      <c r="B86" s="1" t="s">
        <v>484</v>
      </c>
      <c r="C86" s="92">
        <v>1355</v>
      </c>
      <c r="D86" s="93" t="s">
        <v>1165</v>
      </c>
      <c r="E86" s="286" t="s">
        <v>2162</v>
      </c>
      <c r="F86" s="270">
        <v>141852.20000000001</v>
      </c>
      <c r="G86" s="270">
        <v>0</v>
      </c>
      <c r="H86" s="270">
        <v>31085.64</v>
      </c>
      <c r="I86" s="286">
        <v>476468.46</v>
      </c>
      <c r="J86" s="286">
        <v>54308.19</v>
      </c>
      <c r="P86" s="286">
        <v>146.19999999999999</v>
      </c>
      <c r="Q86" s="286">
        <v>2293429.0699999998</v>
      </c>
      <c r="S86" s="271">
        <v>120365.51</v>
      </c>
      <c r="V86" s="271">
        <v>148870</v>
      </c>
      <c r="X86" s="272">
        <v>207574</v>
      </c>
      <c r="AA86" s="272">
        <v>34416.22</v>
      </c>
      <c r="AB86" s="272">
        <v>20247.12</v>
      </c>
      <c r="AD86" s="103">
        <f t="shared" si="7"/>
        <v>172937.84000000003</v>
      </c>
      <c r="AE86" s="37">
        <f t="shared" si="8"/>
        <v>0</v>
      </c>
      <c r="AF86" s="26">
        <f t="shared" si="9"/>
        <v>172937.84000000003</v>
      </c>
      <c r="AG86" s="17">
        <f t="shared" si="10"/>
        <v>269235.51</v>
      </c>
      <c r="AH86" s="19">
        <f t="shared" si="11"/>
        <v>262237.34000000003</v>
      </c>
      <c r="AI86" s="32">
        <f t="shared" si="12"/>
        <v>6998.1699999999837</v>
      </c>
    </row>
    <row r="87" spans="1:35" x14ac:dyDescent="0.2">
      <c r="A87" s="1" t="s">
        <v>487</v>
      </c>
      <c r="B87" s="1" t="s">
        <v>488</v>
      </c>
      <c r="C87" s="92">
        <v>2146</v>
      </c>
      <c r="D87" s="93" t="s">
        <v>1166</v>
      </c>
      <c r="E87" s="286" t="s">
        <v>2057</v>
      </c>
      <c r="F87" s="270">
        <v>359561.55</v>
      </c>
      <c r="G87" s="270">
        <v>0</v>
      </c>
      <c r="H87" s="270">
        <v>44150.46</v>
      </c>
      <c r="I87" s="286">
        <v>811138.76</v>
      </c>
      <c r="J87" s="286">
        <v>52294.7</v>
      </c>
      <c r="M87" s="274">
        <v>98000</v>
      </c>
      <c r="P87" s="286">
        <v>-271159.5</v>
      </c>
      <c r="Q87" s="286">
        <v>1525529.54</v>
      </c>
      <c r="S87" s="271">
        <v>31363.63</v>
      </c>
      <c r="U87" s="271">
        <v>1106.7</v>
      </c>
      <c r="V87" s="271">
        <v>150680</v>
      </c>
      <c r="X87" s="272">
        <v>190800</v>
      </c>
      <c r="AA87" s="272">
        <v>66352.62</v>
      </c>
      <c r="AB87" s="272">
        <v>9214.2800000000007</v>
      </c>
      <c r="AD87" s="103">
        <f t="shared" si="7"/>
        <v>403712.01</v>
      </c>
      <c r="AE87" s="37">
        <f t="shared" si="8"/>
        <v>98000</v>
      </c>
      <c r="AF87" s="26">
        <f t="shared" si="9"/>
        <v>305712.01</v>
      </c>
      <c r="AG87" s="17">
        <f t="shared" si="10"/>
        <v>183150.33000000002</v>
      </c>
      <c r="AH87" s="19">
        <f t="shared" si="11"/>
        <v>266366.90000000002</v>
      </c>
      <c r="AI87" s="32">
        <f t="shared" si="12"/>
        <v>-83216.570000000007</v>
      </c>
    </row>
    <row r="88" spans="1:35" x14ac:dyDescent="0.2">
      <c r="A88" s="1" t="s">
        <v>487</v>
      </c>
      <c r="B88" s="1" t="s">
        <v>488</v>
      </c>
      <c r="C88" s="92">
        <v>1277</v>
      </c>
      <c r="D88" s="93" t="s">
        <v>1167</v>
      </c>
      <c r="E88" s="286" t="s">
        <v>2058</v>
      </c>
      <c r="F88" s="270">
        <v>241415.63</v>
      </c>
      <c r="G88" s="270">
        <v>0</v>
      </c>
      <c r="H88" s="270">
        <v>29509.62</v>
      </c>
      <c r="I88" s="286">
        <v>418124.97</v>
      </c>
      <c r="J88" s="286">
        <v>28160.29</v>
      </c>
      <c r="L88" s="274">
        <v>73000</v>
      </c>
      <c r="M88" s="274">
        <v>37000</v>
      </c>
      <c r="P88" s="286">
        <v>-766288.77</v>
      </c>
      <c r="Q88" s="286">
        <v>1451545.03</v>
      </c>
      <c r="S88" s="271">
        <v>12320.76</v>
      </c>
      <c r="V88" s="271">
        <v>143620</v>
      </c>
      <c r="X88" s="272">
        <v>185460</v>
      </c>
      <c r="AA88" s="272">
        <v>37547.57</v>
      </c>
      <c r="AB88" s="272">
        <v>8886.94</v>
      </c>
      <c r="AD88" s="103">
        <f t="shared" si="7"/>
        <v>270925.25</v>
      </c>
      <c r="AE88" s="37">
        <f t="shared" si="8"/>
        <v>110000</v>
      </c>
      <c r="AF88" s="26">
        <f t="shared" si="9"/>
        <v>160925.25</v>
      </c>
      <c r="AG88" s="17">
        <f t="shared" si="10"/>
        <v>155940.76</v>
      </c>
      <c r="AH88" s="19">
        <f t="shared" si="11"/>
        <v>231894.51</v>
      </c>
      <c r="AI88" s="32">
        <f t="shared" si="12"/>
        <v>-75953.75</v>
      </c>
    </row>
    <row r="89" spans="1:35" x14ac:dyDescent="0.2">
      <c r="A89" s="1" t="s">
        <v>487</v>
      </c>
      <c r="B89" s="1" t="s">
        <v>488</v>
      </c>
      <c r="C89" s="92">
        <v>2783</v>
      </c>
      <c r="D89" s="93" t="s">
        <v>1168</v>
      </c>
      <c r="E89" s="286" t="s">
        <v>2059</v>
      </c>
      <c r="F89" s="270">
        <v>517722.87</v>
      </c>
      <c r="G89" s="270">
        <v>0</v>
      </c>
      <c r="H89" s="270">
        <v>47154.76</v>
      </c>
      <c r="I89" s="286">
        <v>2296300.7799999998</v>
      </c>
      <c r="J89" s="286">
        <v>-6360.76</v>
      </c>
      <c r="L89" s="274">
        <v>95000</v>
      </c>
      <c r="M89" s="274">
        <v>70000</v>
      </c>
      <c r="P89" s="286">
        <v>2327173.02</v>
      </c>
      <c r="Q89" s="286">
        <v>328050.34000000003</v>
      </c>
      <c r="S89" s="271">
        <v>129684.38</v>
      </c>
      <c r="V89" s="271">
        <v>199220</v>
      </c>
      <c r="X89" s="272">
        <v>219796</v>
      </c>
      <c r="AA89" s="272">
        <v>43568.55</v>
      </c>
      <c r="AB89" s="272">
        <v>28777.54</v>
      </c>
      <c r="AD89" s="103">
        <f t="shared" si="7"/>
        <v>564877.63</v>
      </c>
      <c r="AE89" s="37">
        <f t="shared" si="8"/>
        <v>165000</v>
      </c>
      <c r="AF89" s="26">
        <f t="shared" si="9"/>
        <v>399877.63</v>
      </c>
      <c r="AG89" s="17">
        <f t="shared" si="10"/>
        <v>328904.38</v>
      </c>
      <c r="AH89" s="19">
        <f t="shared" si="11"/>
        <v>292142.08999999997</v>
      </c>
      <c r="AI89" s="32">
        <f t="shared" si="12"/>
        <v>36762.290000000037</v>
      </c>
    </row>
    <row r="90" spans="1:35" x14ac:dyDescent="0.2">
      <c r="A90" s="1" t="s">
        <v>487</v>
      </c>
      <c r="B90" s="1" t="s">
        <v>488</v>
      </c>
      <c r="C90" s="92">
        <v>1769</v>
      </c>
      <c r="D90" s="93" t="s">
        <v>1169</v>
      </c>
      <c r="E90" s="286" t="s">
        <v>2151</v>
      </c>
      <c r="F90" s="270">
        <v>124639.24</v>
      </c>
      <c r="G90" s="270">
        <v>0</v>
      </c>
      <c r="H90" s="270">
        <v>74918.710000000006</v>
      </c>
      <c r="I90" s="286">
        <v>286114.95</v>
      </c>
      <c r="J90" s="286">
        <v>11349.4</v>
      </c>
      <c r="L90" s="274">
        <v>130000</v>
      </c>
      <c r="M90" s="274">
        <v>66750</v>
      </c>
      <c r="P90" s="286">
        <v>-1433231.23</v>
      </c>
      <c r="Q90" s="286">
        <v>1852229.71</v>
      </c>
      <c r="S90" s="271">
        <v>12855.32</v>
      </c>
      <c r="X90" s="272">
        <v>58200</v>
      </c>
      <c r="AA90" s="272">
        <v>52498.94</v>
      </c>
      <c r="AB90" s="272">
        <v>11117.56</v>
      </c>
      <c r="AD90" s="103">
        <f t="shared" si="7"/>
        <v>199557.95</v>
      </c>
      <c r="AE90" s="37">
        <f t="shared" si="8"/>
        <v>196750</v>
      </c>
      <c r="AF90" s="26">
        <f t="shared" si="9"/>
        <v>2807.9500000000116</v>
      </c>
      <c r="AG90" s="17">
        <f t="shared" si="10"/>
        <v>12855.32</v>
      </c>
      <c r="AH90" s="19">
        <f t="shared" si="11"/>
        <v>121816.5</v>
      </c>
      <c r="AI90" s="32">
        <f t="shared" si="12"/>
        <v>-108961.18</v>
      </c>
    </row>
    <row r="91" spans="1:35" ht="16.5" customHeight="1" x14ac:dyDescent="0.2">
      <c r="A91" s="1" t="s">
        <v>491</v>
      </c>
      <c r="B91" s="1" t="s">
        <v>492</v>
      </c>
      <c r="C91" s="92">
        <v>5781</v>
      </c>
      <c r="D91" s="93" t="s">
        <v>1170</v>
      </c>
      <c r="E91" s="286" t="s">
        <v>2060</v>
      </c>
      <c r="F91" s="270">
        <v>217024.87</v>
      </c>
      <c r="G91" s="270">
        <v>0</v>
      </c>
      <c r="H91" s="270">
        <v>88065.51</v>
      </c>
      <c r="I91" s="286">
        <v>333005.71000000002</v>
      </c>
      <c r="J91" s="286">
        <v>-2134.4899999999998</v>
      </c>
      <c r="L91" s="274">
        <v>4650</v>
      </c>
      <c r="N91" s="274">
        <v>8.41</v>
      </c>
      <c r="P91" s="286">
        <v>-1795745.62</v>
      </c>
      <c r="Q91" s="286">
        <v>2452917.63</v>
      </c>
      <c r="S91" s="271">
        <v>393156.94</v>
      </c>
      <c r="V91" s="271">
        <v>261880</v>
      </c>
      <c r="W91" s="271">
        <v>3000</v>
      </c>
      <c r="X91" s="272">
        <v>507840</v>
      </c>
      <c r="AA91" s="272">
        <v>159767.46</v>
      </c>
      <c r="AB91" s="272">
        <v>10648.3</v>
      </c>
      <c r="AD91" s="103">
        <f t="shared" si="7"/>
        <v>305090.38</v>
      </c>
      <c r="AE91" s="37">
        <f t="shared" si="8"/>
        <v>4658.41</v>
      </c>
      <c r="AF91" s="26">
        <f t="shared" si="9"/>
        <v>300431.97000000003</v>
      </c>
      <c r="AG91" s="17">
        <f t="shared" si="10"/>
        <v>658036.93999999994</v>
      </c>
      <c r="AH91" s="19">
        <f t="shared" si="11"/>
        <v>678255.76</v>
      </c>
      <c r="AI91" s="32">
        <f t="shared" si="12"/>
        <v>-20218.820000000065</v>
      </c>
    </row>
    <row r="92" spans="1:35" x14ac:dyDescent="0.2">
      <c r="A92" s="1" t="s">
        <v>491</v>
      </c>
      <c r="B92" s="1" t="s">
        <v>492</v>
      </c>
      <c r="C92" s="92">
        <v>2515</v>
      </c>
      <c r="D92" s="93" t="s">
        <v>1171</v>
      </c>
      <c r="E92" s="286" t="s">
        <v>2061</v>
      </c>
      <c r="F92" s="270">
        <v>85699.24</v>
      </c>
      <c r="G92" s="270">
        <v>0</v>
      </c>
      <c r="H92" s="270">
        <v>11152.21</v>
      </c>
      <c r="I92" s="286">
        <v>8656.4500000000007</v>
      </c>
      <c r="J92" s="286">
        <v>19384.080000000002</v>
      </c>
      <c r="L92" s="274">
        <v>92965.5</v>
      </c>
      <c r="P92" s="286">
        <v>-1905082.88</v>
      </c>
      <c r="Q92" s="286">
        <v>1997915.47</v>
      </c>
      <c r="S92" s="271">
        <v>270847.69</v>
      </c>
      <c r="V92" s="271">
        <v>109700</v>
      </c>
      <c r="W92" s="271">
        <v>3000</v>
      </c>
      <c r="X92" s="272">
        <v>301800</v>
      </c>
      <c r="AA92" s="272">
        <v>121088.23</v>
      </c>
      <c r="AB92" s="272">
        <v>16629.57</v>
      </c>
      <c r="AD92" s="103">
        <f t="shared" si="7"/>
        <v>96851.450000000012</v>
      </c>
      <c r="AE92" s="37">
        <f t="shared" si="8"/>
        <v>92965.5</v>
      </c>
      <c r="AF92" s="26">
        <f t="shared" si="9"/>
        <v>3885.9500000000116</v>
      </c>
      <c r="AG92" s="17">
        <f t="shared" si="10"/>
        <v>383547.69</v>
      </c>
      <c r="AH92" s="19">
        <f t="shared" si="11"/>
        <v>439517.8</v>
      </c>
      <c r="AI92" s="32">
        <f t="shared" si="12"/>
        <v>-55970.109999999986</v>
      </c>
    </row>
    <row r="93" spans="1:35" x14ac:dyDescent="0.2">
      <c r="A93" s="1" t="s">
        <v>491</v>
      </c>
      <c r="B93" s="1" t="s">
        <v>492</v>
      </c>
      <c r="C93" s="92">
        <v>3488</v>
      </c>
      <c r="D93" s="93" t="s">
        <v>1172</v>
      </c>
      <c r="E93" s="93" t="s">
        <v>1172</v>
      </c>
      <c r="AD93" s="103">
        <f t="shared" si="7"/>
        <v>0</v>
      </c>
      <c r="AE93" s="37">
        <f t="shared" si="8"/>
        <v>0</v>
      </c>
      <c r="AF93" s="26">
        <f t="shared" si="9"/>
        <v>0</v>
      </c>
      <c r="AG93" s="17">
        <f t="shared" si="10"/>
        <v>0</v>
      </c>
      <c r="AH93" s="19">
        <f t="shared" si="11"/>
        <v>0</v>
      </c>
      <c r="AI93" s="32">
        <f t="shared" si="12"/>
        <v>0</v>
      </c>
    </row>
    <row r="94" spans="1:35" x14ac:dyDescent="0.2">
      <c r="A94" s="1" t="s">
        <v>491</v>
      </c>
      <c r="B94" s="1" t="s">
        <v>492</v>
      </c>
      <c r="C94" s="92">
        <v>5980</v>
      </c>
      <c r="D94" s="93" t="s">
        <v>1173</v>
      </c>
      <c r="E94" s="286" t="s">
        <v>2062</v>
      </c>
      <c r="F94" s="270">
        <v>102216.31</v>
      </c>
      <c r="G94" s="270">
        <v>0</v>
      </c>
      <c r="H94" s="270">
        <v>60066.81</v>
      </c>
      <c r="I94" s="286">
        <v>34207.839999999997</v>
      </c>
      <c r="J94" s="286">
        <v>40</v>
      </c>
      <c r="N94" s="274">
        <v>500</v>
      </c>
      <c r="P94" s="286">
        <v>-516051.55</v>
      </c>
      <c r="Q94" s="286">
        <v>679279.9</v>
      </c>
      <c r="S94" s="271">
        <v>798157.07</v>
      </c>
      <c r="V94" s="271">
        <v>172500</v>
      </c>
      <c r="W94" s="271">
        <v>6000</v>
      </c>
      <c r="X94" s="272">
        <v>427080</v>
      </c>
      <c r="AA94" s="272">
        <v>504289.78</v>
      </c>
      <c r="AB94" s="272">
        <v>4886.68</v>
      </c>
      <c r="AD94" s="103">
        <f t="shared" si="7"/>
        <v>162283.12</v>
      </c>
      <c r="AE94" s="37">
        <f t="shared" si="8"/>
        <v>500</v>
      </c>
      <c r="AF94" s="26">
        <f t="shared" si="9"/>
        <v>161783.12</v>
      </c>
      <c r="AG94" s="17">
        <f t="shared" si="10"/>
        <v>976657.07</v>
      </c>
      <c r="AH94" s="19">
        <f t="shared" si="11"/>
        <v>936256.46000000008</v>
      </c>
      <c r="AI94" s="32">
        <f t="shared" si="12"/>
        <v>40400.60999999987</v>
      </c>
    </row>
    <row r="95" spans="1:35" x14ac:dyDescent="0.2">
      <c r="A95" s="1" t="s">
        <v>491</v>
      </c>
      <c r="B95" s="1" t="s">
        <v>492</v>
      </c>
      <c r="C95" s="92">
        <v>4020</v>
      </c>
      <c r="D95" s="93" t="s">
        <v>1174</v>
      </c>
      <c r="E95" s="286" t="s">
        <v>2063</v>
      </c>
      <c r="F95" s="270">
        <v>186081.74</v>
      </c>
      <c r="G95" s="270">
        <v>0</v>
      </c>
      <c r="H95" s="270">
        <v>103941.43</v>
      </c>
      <c r="I95" s="286">
        <v>15702.4</v>
      </c>
      <c r="J95" s="286">
        <v>110313.55</v>
      </c>
      <c r="L95" s="274">
        <v>16162</v>
      </c>
      <c r="P95" s="286">
        <v>-1919843.04</v>
      </c>
      <c r="Q95" s="286">
        <v>2305013.7999999998</v>
      </c>
      <c r="S95" s="271">
        <v>361924.79</v>
      </c>
      <c r="V95" s="271">
        <v>141720</v>
      </c>
      <c r="W95" s="271">
        <v>4000</v>
      </c>
      <c r="X95" s="272">
        <v>362100</v>
      </c>
      <c r="AA95" s="272">
        <v>123740.87</v>
      </c>
      <c r="AB95" s="272">
        <v>555.55999999999995</v>
      </c>
      <c r="AD95" s="103">
        <f t="shared" si="7"/>
        <v>290023.17</v>
      </c>
      <c r="AE95" s="37">
        <f t="shared" si="8"/>
        <v>16162</v>
      </c>
      <c r="AF95" s="26">
        <f t="shared" si="9"/>
        <v>273861.17</v>
      </c>
      <c r="AG95" s="17">
        <f t="shared" si="10"/>
        <v>507644.79</v>
      </c>
      <c r="AH95" s="19">
        <f t="shared" si="11"/>
        <v>486396.43</v>
      </c>
      <c r="AI95" s="32">
        <f t="shared" si="12"/>
        <v>21248.359999999986</v>
      </c>
    </row>
    <row r="96" spans="1:35" x14ac:dyDescent="0.2">
      <c r="A96" s="1" t="s">
        <v>491</v>
      </c>
      <c r="B96" s="1" t="s">
        <v>492</v>
      </c>
      <c r="C96" s="92">
        <v>4210</v>
      </c>
      <c r="D96" s="93" t="s">
        <v>1175</v>
      </c>
      <c r="E96" s="286" t="s">
        <v>2064</v>
      </c>
      <c r="F96" s="270">
        <v>530600.35</v>
      </c>
      <c r="G96" s="270">
        <v>20000</v>
      </c>
      <c r="H96" s="270">
        <v>57880.07</v>
      </c>
      <c r="I96" s="286">
        <v>4</v>
      </c>
      <c r="J96" s="286">
        <v>-19739.810000000001</v>
      </c>
      <c r="N96" s="274">
        <v>175</v>
      </c>
      <c r="P96" s="286">
        <v>-91079.65</v>
      </c>
      <c r="Q96" s="286">
        <v>266818</v>
      </c>
      <c r="S96" s="271">
        <v>813415.07</v>
      </c>
      <c r="V96" s="271">
        <v>119820</v>
      </c>
      <c r="W96" s="271">
        <v>3000</v>
      </c>
      <c r="X96" s="272">
        <v>358760</v>
      </c>
      <c r="AA96" s="272">
        <v>116815.25</v>
      </c>
      <c r="AB96" s="272">
        <v>44040.56</v>
      </c>
      <c r="AD96" s="103">
        <f t="shared" si="7"/>
        <v>608480.41999999993</v>
      </c>
      <c r="AE96" s="37">
        <f t="shared" si="8"/>
        <v>175</v>
      </c>
      <c r="AF96" s="26">
        <f t="shared" si="9"/>
        <v>608305.41999999993</v>
      </c>
      <c r="AG96" s="17">
        <f t="shared" si="10"/>
        <v>936235.07</v>
      </c>
      <c r="AH96" s="19">
        <f t="shared" si="11"/>
        <v>519615.81</v>
      </c>
      <c r="AI96" s="32">
        <f t="shared" si="12"/>
        <v>416619.25999999995</v>
      </c>
    </row>
    <row r="97" spans="1:35" x14ac:dyDescent="0.2">
      <c r="A97" s="1" t="s">
        <v>491</v>
      </c>
      <c r="B97" s="1" t="s">
        <v>492</v>
      </c>
      <c r="C97" s="92">
        <v>3316</v>
      </c>
      <c r="D97" s="93" t="s">
        <v>1176</v>
      </c>
      <c r="E97" s="286" t="s">
        <v>2065</v>
      </c>
      <c r="F97" s="270">
        <v>225358.75</v>
      </c>
      <c r="G97" s="270">
        <v>0</v>
      </c>
      <c r="H97" s="270">
        <v>52899.38</v>
      </c>
      <c r="I97" s="286">
        <v>5</v>
      </c>
      <c r="J97" s="286">
        <v>2020.73</v>
      </c>
      <c r="N97" s="274">
        <v>1987</v>
      </c>
      <c r="P97" s="286">
        <v>-1622225.54</v>
      </c>
      <c r="Q97" s="286">
        <v>1877398.81</v>
      </c>
      <c r="S97" s="271">
        <v>128179.22</v>
      </c>
      <c r="V97" s="271">
        <v>101410</v>
      </c>
      <c r="W97" s="271">
        <v>3000</v>
      </c>
      <c r="X97" s="272">
        <v>155452</v>
      </c>
      <c r="AA97" s="272">
        <v>51025.18</v>
      </c>
      <c r="AB97" s="272">
        <v>2988.45</v>
      </c>
      <c r="AD97" s="103">
        <f t="shared" si="7"/>
        <v>278258.13</v>
      </c>
      <c r="AE97" s="37">
        <f t="shared" si="8"/>
        <v>1987</v>
      </c>
      <c r="AF97" s="26">
        <f t="shared" si="9"/>
        <v>276271.13</v>
      </c>
      <c r="AG97" s="17">
        <f t="shared" si="10"/>
        <v>232589.22</v>
      </c>
      <c r="AH97" s="19">
        <f t="shared" si="11"/>
        <v>209465.63</v>
      </c>
      <c r="AI97" s="32">
        <f t="shared" si="12"/>
        <v>23123.589999999997</v>
      </c>
    </row>
    <row r="98" spans="1:35" x14ac:dyDescent="0.2">
      <c r="A98" s="1" t="s">
        <v>491</v>
      </c>
      <c r="B98" s="1" t="s">
        <v>492</v>
      </c>
      <c r="C98" s="92">
        <v>6867</v>
      </c>
      <c r="D98" s="93" t="s">
        <v>1177</v>
      </c>
      <c r="E98" s="286" t="s">
        <v>2066</v>
      </c>
      <c r="F98" s="270">
        <v>113951.14</v>
      </c>
      <c r="G98" s="270">
        <v>0</v>
      </c>
      <c r="H98" s="270">
        <v>94143.97</v>
      </c>
      <c r="I98" s="286">
        <v>506101.68</v>
      </c>
      <c r="J98" s="286">
        <v>47907.71</v>
      </c>
      <c r="L98" s="274">
        <v>2400</v>
      </c>
      <c r="N98" s="274">
        <v>655.75</v>
      </c>
      <c r="P98" s="286">
        <v>-30744.37</v>
      </c>
      <c r="Q98" s="286">
        <v>804941.61</v>
      </c>
      <c r="S98" s="271">
        <v>369970.69</v>
      </c>
      <c r="U98" s="271">
        <v>124.2</v>
      </c>
      <c r="V98" s="271">
        <v>98860</v>
      </c>
      <c r="W98" s="271">
        <v>2000</v>
      </c>
      <c r="X98" s="272">
        <v>311306</v>
      </c>
      <c r="Z98" s="272">
        <v>5869.6</v>
      </c>
      <c r="AA98" s="272">
        <v>151661.38</v>
      </c>
      <c r="AB98" s="272">
        <v>17266.400000000001</v>
      </c>
      <c r="AD98" s="103">
        <f t="shared" si="7"/>
        <v>208095.11</v>
      </c>
      <c r="AE98" s="37">
        <f t="shared" si="8"/>
        <v>3055.75</v>
      </c>
      <c r="AF98" s="26">
        <f t="shared" si="9"/>
        <v>205039.35999999999</v>
      </c>
      <c r="AG98" s="17">
        <f t="shared" si="10"/>
        <v>470954.89</v>
      </c>
      <c r="AH98" s="19">
        <f t="shared" si="11"/>
        <v>486103.38</v>
      </c>
      <c r="AI98" s="32">
        <f t="shared" si="12"/>
        <v>-15148.489999999991</v>
      </c>
    </row>
    <row r="99" spans="1:35" x14ac:dyDescent="0.2">
      <c r="A99" s="1" t="s">
        <v>491</v>
      </c>
      <c r="B99" s="1" t="s">
        <v>492</v>
      </c>
      <c r="C99" s="92">
        <v>3657</v>
      </c>
      <c r="D99" s="93" t="s">
        <v>1178</v>
      </c>
      <c r="E99" s="286" t="s">
        <v>2067</v>
      </c>
      <c r="F99" s="270">
        <v>185826.04</v>
      </c>
      <c r="G99" s="270">
        <v>0</v>
      </c>
      <c r="H99" s="270">
        <v>75753.440000000002</v>
      </c>
      <c r="I99" s="286">
        <v>-21194.66</v>
      </c>
      <c r="J99" s="286">
        <v>5236</v>
      </c>
      <c r="P99" s="286">
        <v>-2280298.44</v>
      </c>
      <c r="Q99" s="286">
        <v>2543552.06</v>
      </c>
      <c r="S99" s="271">
        <v>213759.29</v>
      </c>
      <c r="V99" s="271">
        <v>118020</v>
      </c>
      <c r="X99" s="272">
        <v>207079</v>
      </c>
      <c r="AA99" s="272">
        <v>116452.43</v>
      </c>
      <c r="AB99" s="272">
        <v>21198.66</v>
      </c>
      <c r="AD99" s="103">
        <f t="shared" si="7"/>
        <v>261579.48</v>
      </c>
      <c r="AE99" s="37">
        <f t="shared" si="8"/>
        <v>0</v>
      </c>
      <c r="AF99" s="26">
        <f t="shared" si="9"/>
        <v>261579.48</v>
      </c>
      <c r="AG99" s="17">
        <f t="shared" si="10"/>
        <v>331779.29000000004</v>
      </c>
      <c r="AH99" s="19">
        <f t="shared" si="11"/>
        <v>344730.08999999997</v>
      </c>
      <c r="AI99" s="32">
        <f t="shared" si="12"/>
        <v>-12950.79999999993</v>
      </c>
    </row>
    <row r="100" spans="1:35" x14ac:dyDescent="0.2">
      <c r="A100" s="1" t="s">
        <v>491</v>
      </c>
      <c r="B100" s="1" t="s">
        <v>492</v>
      </c>
      <c r="C100" s="92">
        <v>6817</v>
      </c>
      <c r="D100" s="93" t="s">
        <v>1179</v>
      </c>
      <c r="E100" s="286" t="s">
        <v>2068</v>
      </c>
      <c r="F100" s="270">
        <v>119226.16</v>
      </c>
      <c r="G100" s="270">
        <v>0</v>
      </c>
      <c r="H100" s="270">
        <v>41900.339999999997</v>
      </c>
      <c r="I100" s="286">
        <v>189852.34</v>
      </c>
      <c r="J100" s="286">
        <v>7835.62</v>
      </c>
      <c r="L100" s="274">
        <v>4500</v>
      </c>
      <c r="N100" s="274">
        <v>103</v>
      </c>
      <c r="P100" s="286">
        <v>-1348324.36</v>
      </c>
      <c r="Q100" s="286">
        <v>1708771</v>
      </c>
      <c r="S100" s="271">
        <v>49819.31</v>
      </c>
      <c r="V100" s="271">
        <v>237460</v>
      </c>
      <c r="W100" s="271">
        <v>3000</v>
      </c>
      <c r="X100" s="272">
        <v>177496.55</v>
      </c>
      <c r="AA100" s="272">
        <v>103008.22</v>
      </c>
      <c r="AB100" s="272">
        <v>10207.719999999999</v>
      </c>
      <c r="AD100" s="103">
        <f t="shared" si="7"/>
        <v>161126.5</v>
      </c>
      <c r="AE100" s="37">
        <f t="shared" si="8"/>
        <v>4603</v>
      </c>
      <c r="AF100" s="26">
        <f t="shared" si="9"/>
        <v>156523.5</v>
      </c>
      <c r="AG100" s="17">
        <f t="shared" si="10"/>
        <v>290279.31</v>
      </c>
      <c r="AH100" s="19">
        <f t="shared" si="11"/>
        <v>290712.49</v>
      </c>
      <c r="AI100" s="32">
        <f t="shared" si="12"/>
        <v>-433.17999999999302</v>
      </c>
    </row>
    <row r="101" spans="1:35" x14ac:dyDescent="0.2">
      <c r="A101" s="1" t="s">
        <v>491</v>
      </c>
      <c r="B101" s="1" t="s">
        <v>492</v>
      </c>
      <c r="C101" s="92">
        <v>5077</v>
      </c>
      <c r="D101" s="93" t="s">
        <v>1180</v>
      </c>
      <c r="E101" s="286" t="s">
        <v>2069</v>
      </c>
      <c r="F101" s="270">
        <v>60395.23</v>
      </c>
      <c r="G101" s="270">
        <v>0</v>
      </c>
      <c r="H101" s="270">
        <v>98196.01</v>
      </c>
      <c r="I101" s="286">
        <v>179261.42</v>
      </c>
      <c r="J101" s="286">
        <v>-14229.15</v>
      </c>
      <c r="L101" s="274">
        <v>8962.5</v>
      </c>
      <c r="N101" s="274">
        <v>1923</v>
      </c>
      <c r="P101" s="286">
        <v>-1945466.31</v>
      </c>
      <c r="Q101" s="286">
        <v>2266060.31</v>
      </c>
      <c r="S101" s="271">
        <v>312842.21999999997</v>
      </c>
      <c r="V101" s="271">
        <v>248220</v>
      </c>
      <c r="W101" s="271">
        <v>6000</v>
      </c>
      <c r="X101" s="272">
        <v>433680</v>
      </c>
      <c r="AA101" s="272">
        <v>88702.59</v>
      </c>
      <c r="AB101" s="272">
        <v>44039.62</v>
      </c>
      <c r="AD101" s="103">
        <f t="shared" si="7"/>
        <v>158591.24</v>
      </c>
      <c r="AE101" s="37">
        <f t="shared" si="8"/>
        <v>10885.5</v>
      </c>
      <c r="AF101" s="26">
        <f t="shared" si="9"/>
        <v>147705.74</v>
      </c>
      <c r="AG101" s="17">
        <f t="shared" si="10"/>
        <v>567062.22</v>
      </c>
      <c r="AH101" s="19">
        <f t="shared" si="11"/>
        <v>566422.21</v>
      </c>
      <c r="AI101" s="32">
        <f t="shared" si="12"/>
        <v>640.01000000000931</v>
      </c>
    </row>
    <row r="102" spans="1:35" x14ac:dyDescent="0.2">
      <c r="A102" s="1" t="s">
        <v>491</v>
      </c>
      <c r="B102" s="1" t="s">
        <v>492</v>
      </c>
      <c r="C102" s="92">
        <v>3046</v>
      </c>
      <c r="D102" s="93" t="s">
        <v>1181</v>
      </c>
      <c r="E102" s="286" t="s">
        <v>2070</v>
      </c>
      <c r="F102" s="270">
        <v>113145.85</v>
      </c>
      <c r="G102" s="270">
        <v>0</v>
      </c>
      <c r="H102" s="270">
        <v>18584.95</v>
      </c>
      <c r="I102" s="286">
        <v>13032.75</v>
      </c>
      <c r="J102" s="286">
        <v>3996.25</v>
      </c>
      <c r="P102" s="286">
        <v>-123788</v>
      </c>
      <c r="Q102" s="286">
        <v>803987.63</v>
      </c>
      <c r="S102" s="271">
        <v>195989.63</v>
      </c>
      <c r="V102" s="271">
        <v>220960</v>
      </c>
      <c r="W102" s="271">
        <v>3000</v>
      </c>
      <c r="X102" s="272">
        <v>279640</v>
      </c>
      <c r="Z102" s="272">
        <v>6200</v>
      </c>
      <c r="AA102" s="272">
        <v>102206.88</v>
      </c>
      <c r="AB102" s="272">
        <v>4728.6400000000003</v>
      </c>
      <c r="AD102" s="103">
        <f t="shared" si="7"/>
        <v>131730.80000000002</v>
      </c>
      <c r="AE102" s="37">
        <f t="shared" si="8"/>
        <v>0</v>
      </c>
      <c r="AF102" s="26">
        <f t="shared" si="9"/>
        <v>131730.80000000002</v>
      </c>
      <c r="AG102" s="17">
        <f t="shared" si="10"/>
        <v>419949.63</v>
      </c>
      <c r="AH102" s="19">
        <f t="shared" si="11"/>
        <v>392775.52</v>
      </c>
      <c r="AI102" s="32">
        <f t="shared" si="12"/>
        <v>27174.109999999986</v>
      </c>
    </row>
    <row r="103" spans="1:35" x14ac:dyDescent="0.2">
      <c r="A103" s="1" t="s">
        <v>491</v>
      </c>
      <c r="B103" s="1" t="s">
        <v>492</v>
      </c>
      <c r="C103" s="92">
        <v>3486</v>
      </c>
      <c r="D103" s="93" t="s">
        <v>1182</v>
      </c>
      <c r="E103" s="286" t="s">
        <v>2071</v>
      </c>
      <c r="F103" s="270">
        <v>105476.03</v>
      </c>
      <c r="G103" s="270">
        <v>0</v>
      </c>
      <c r="H103" s="270">
        <v>49603.38</v>
      </c>
      <c r="I103" s="286">
        <v>1178650.46</v>
      </c>
      <c r="J103" s="286">
        <v>38</v>
      </c>
      <c r="P103" s="286">
        <v>-1427391.84</v>
      </c>
      <c r="Q103" s="286">
        <v>2982456.62</v>
      </c>
      <c r="S103" s="271">
        <v>242994.35</v>
      </c>
      <c r="V103" s="271">
        <v>125640</v>
      </c>
      <c r="X103" s="272">
        <v>271200</v>
      </c>
      <c r="Z103" s="272">
        <v>13300</v>
      </c>
      <c r="AA103" s="272">
        <v>81713.8</v>
      </c>
      <c r="AB103" s="272">
        <v>219686.46</v>
      </c>
      <c r="AD103" s="103">
        <f t="shared" si="7"/>
        <v>155079.41</v>
      </c>
      <c r="AE103" s="37">
        <f t="shared" si="8"/>
        <v>0</v>
      </c>
      <c r="AF103" s="26">
        <f t="shared" si="9"/>
        <v>155079.41</v>
      </c>
      <c r="AG103" s="17">
        <f t="shared" si="10"/>
        <v>368634.35</v>
      </c>
      <c r="AH103" s="19">
        <f t="shared" si="11"/>
        <v>585900.26</v>
      </c>
      <c r="AI103" s="32">
        <f t="shared" si="12"/>
        <v>-217265.91000000003</v>
      </c>
    </row>
    <row r="104" spans="1:35" x14ac:dyDescent="0.2">
      <c r="A104" s="1" t="s">
        <v>491</v>
      </c>
      <c r="B104" s="1" t="s">
        <v>492</v>
      </c>
      <c r="C104" s="92">
        <v>4158</v>
      </c>
      <c r="D104" s="93" t="s">
        <v>1183</v>
      </c>
      <c r="E104" s="286" t="s">
        <v>2072</v>
      </c>
      <c r="F104" s="270">
        <v>116734.26</v>
      </c>
      <c r="G104" s="270">
        <v>0</v>
      </c>
      <c r="H104" s="270">
        <v>63276.480000000003</v>
      </c>
      <c r="I104" s="286">
        <v>-4128.33</v>
      </c>
      <c r="J104" s="286">
        <v>144645.56</v>
      </c>
      <c r="L104" s="274">
        <v>2775</v>
      </c>
      <c r="N104" s="274">
        <v>-141.16999999999999</v>
      </c>
      <c r="P104" s="286">
        <v>-1759665.01</v>
      </c>
      <c r="Q104" s="286">
        <v>2096504</v>
      </c>
      <c r="S104" s="271">
        <v>329511.44</v>
      </c>
      <c r="V104" s="271">
        <v>202820</v>
      </c>
      <c r="W104" s="271">
        <v>6000</v>
      </c>
      <c r="X104" s="272">
        <v>431280</v>
      </c>
      <c r="AA104" s="272">
        <v>108742.52</v>
      </c>
      <c r="AB104" s="272">
        <v>12264.77</v>
      </c>
      <c r="AD104" s="103">
        <f t="shared" si="7"/>
        <v>180010.74</v>
      </c>
      <c r="AE104" s="37">
        <f t="shared" si="8"/>
        <v>2633.83</v>
      </c>
      <c r="AF104" s="26">
        <f t="shared" si="9"/>
        <v>177376.91</v>
      </c>
      <c r="AG104" s="17">
        <f t="shared" si="10"/>
        <v>538331.43999999994</v>
      </c>
      <c r="AH104" s="19">
        <f t="shared" si="11"/>
        <v>552287.29</v>
      </c>
      <c r="AI104" s="32">
        <f t="shared" si="12"/>
        <v>-13955.850000000093</v>
      </c>
    </row>
    <row r="105" spans="1:35" x14ac:dyDescent="0.2">
      <c r="A105" s="1" t="s">
        <v>491</v>
      </c>
      <c r="B105" s="1" t="s">
        <v>492</v>
      </c>
      <c r="C105" s="92">
        <v>4935</v>
      </c>
      <c r="D105" s="93" t="s">
        <v>1184</v>
      </c>
      <c r="E105" s="286" t="s">
        <v>2073</v>
      </c>
      <c r="F105" s="270">
        <v>316765.90000000002</v>
      </c>
      <c r="G105" s="270">
        <v>0</v>
      </c>
      <c r="H105" s="270">
        <v>65074.05</v>
      </c>
      <c r="I105" s="286">
        <v>431394.46</v>
      </c>
      <c r="J105" s="286">
        <v>86162.51</v>
      </c>
      <c r="N105" s="274">
        <v>-101948.22</v>
      </c>
      <c r="P105" s="286">
        <v>-3387358.17</v>
      </c>
      <c r="Q105" s="286">
        <v>4349913</v>
      </c>
      <c r="S105" s="271">
        <v>525655.43000000005</v>
      </c>
      <c r="U105" s="271">
        <v>340.33</v>
      </c>
      <c r="V105" s="271">
        <v>119280</v>
      </c>
      <c r="W105" s="271">
        <v>3000</v>
      </c>
      <c r="X105" s="272">
        <v>434004</v>
      </c>
      <c r="AA105" s="272">
        <v>156658.85</v>
      </c>
      <c r="AB105" s="272">
        <v>18822.599999999999</v>
      </c>
      <c r="AD105" s="103">
        <f t="shared" si="7"/>
        <v>381839.95</v>
      </c>
      <c r="AE105" s="37">
        <f t="shared" si="8"/>
        <v>-101948.22</v>
      </c>
      <c r="AF105" s="26">
        <f t="shared" si="9"/>
        <v>483788.17000000004</v>
      </c>
      <c r="AG105" s="17">
        <f t="shared" si="10"/>
        <v>648275.76</v>
      </c>
      <c r="AH105" s="19">
        <f t="shared" si="11"/>
        <v>609485.44999999995</v>
      </c>
      <c r="AI105" s="32">
        <f t="shared" si="12"/>
        <v>38790.310000000056</v>
      </c>
    </row>
    <row r="106" spans="1:35" x14ac:dyDescent="0.2">
      <c r="A106" s="1" t="s">
        <v>491</v>
      </c>
      <c r="B106" s="1" t="s">
        <v>492</v>
      </c>
      <c r="C106" s="92">
        <v>4567</v>
      </c>
      <c r="D106" s="93" t="s">
        <v>1185</v>
      </c>
      <c r="E106" s="286" t="s">
        <v>2074</v>
      </c>
      <c r="F106" s="270">
        <v>425820.85</v>
      </c>
      <c r="G106" s="270">
        <v>0</v>
      </c>
      <c r="H106" s="270">
        <v>1229316.52</v>
      </c>
      <c r="I106" s="286">
        <v>1238712.1000000001</v>
      </c>
      <c r="J106" s="286">
        <v>2911.75</v>
      </c>
      <c r="L106" s="274">
        <v>6675</v>
      </c>
      <c r="N106" s="274">
        <v>0</v>
      </c>
      <c r="P106" s="286">
        <v>-714922.02</v>
      </c>
      <c r="Q106" s="286">
        <v>2447083.0099999998</v>
      </c>
      <c r="S106" s="271">
        <v>2594914.5299999998</v>
      </c>
      <c r="U106" s="271">
        <v>0.12</v>
      </c>
      <c r="V106" s="271">
        <v>93300</v>
      </c>
      <c r="W106" s="271">
        <v>3000</v>
      </c>
      <c r="X106" s="272">
        <v>245425</v>
      </c>
      <c r="AA106" s="272">
        <v>1282698.29</v>
      </c>
      <c r="AB106" s="272">
        <v>5166.13</v>
      </c>
      <c r="AD106" s="103">
        <f t="shared" si="7"/>
        <v>1655137.37</v>
      </c>
      <c r="AE106" s="37">
        <f t="shared" si="8"/>
        <v>6675</v>
      </c>
      <c r="AF106" s="26">
        <f t="shared" si="9"/>
        <v>1648462.37</v>
      </c>
      <c r="AG106" s="17">
        <f t="shared" si="10"/>
        <v>2691214.65</v>
      </c>
      <c r="AH106" s="19">
        <f t="shared" si="11"/>
        <v>1533289.42</v>
      </c>
      <c r="AI106" s="32">
        <f t="shared" si="12"/>
        <v>1157925.23</v>
      </c>
    </row>
    <row r="107" spans="1:35" x14ac:dyDescent="0.2">
      <c r="A107" s="1" t="s">
        <v>491</v>
      </c>
      <c r="B107" s="1" t="s">
        <v>492</v>
      </c>
      <c r="C107" s="92">
        <v>2903</v>
      </c>
      <c r="D107" s="93" t="s">
        <v>1186</v>
      </c>
      <c r="E107" s="286" t="s">
        <v>2157</v>
      </c>
      <c r="F107" s="270">
        <v>282622.5</v>
      </c>
      <c r="G107" s="270">
        <v>0</v>
      </c>
      <c r="H107" s="270">
        <v>42292.44</v>
      </c>
      <c r="I107" s="286">
        <v>237912.6</v>
      </c>
      <c r="J107" s="286">
        <v>2155.5</v>
      </c>
      <c r="N107" s="274">
        <v>-323.2</v>
      </c>
      <c r="P107" s="286">
        <v>-1836814.19</v>
      </c>
      <c r="Q107" s="286">
        <v>2389700.83</v>
      </c>
      <c r="S107" s="271">
        <v>323000.71999999997</v>
      </c>
      <c r="U107" s="271">
        <v>121.23</v>
      </c>
      <c r="V107" s="271">
        <v>201680</v>
      </c>
      <c r="W107" s="271">
        <v>6000</v>
      </c>
      <c r="X107" s="272">
        <v>399880</v>
      </c>
      <c r="AA107" s="272">
        <v>89661.53</v>
      </c>
      <c r="AB107" s="272">
        <v>23876.82</v>
      </c>
      <c r="AD107" s="103">
        <f t="shared" si="7"/>
        <v>324914.94</v>
      </c>
      <c r="AE107" s="37">
        <f t="shared" si="8"/>
        <v>-323.2</v>
      </c>
      <c r="AF107" s="26">
        <f t="shared" si="9"/>
        <v>325238.14</v>
      </c>
      <c r="AG107" s="17">
        <f t="shared" si="10"/>
        <v>530801.94999999995</v>
      </c>
      <c r="AH107" s="19">
        <f t="shared" si="11"/>
        <v>513418.35000000003</v>
      </c>
      <c r="AI107" s="32">
        <f t="shared" si="12"/>
        <v>17383.599999999919</v>
      </c>
    </row>
    <row r="108" spans="1:35" x14ac:dyDescent="0.2">
      <c r="A108" s="1" t="s">
        <v>491</v>
      </c>
      <c r="B108" s="1" t="s">
        <v>492</v>
      </c>
      <c r="C108" s="92">
        <v>3112</v>
      </c>
      <c r="D108" s="93" t="s">
        <v>1187</v>
      </c>
      <c r="E108" s="286" t="s">
        <v>2158</v>
      </c>
      <c r="F108" s="270">
        <v>119471.94</v>
      </c>
      <c r="G108" s="270">
        <v>0</v>
      </c>
      <c r="H108" s="270">
        <v>84027.55</v>
      </c>
      <c r="I108" s="286">
        <v>238751</v>
      </c>
      <c r="J108" s="286">
        <v>1025</v>
      </c>
      <c r="P108" s="286">
        <v>-4892075.5999999996</v>
      </c>
      <c r="Q108" s="286">
        <v>5385590.1100000003</v>
      </c>
      <c r="S108" s="271">
        <v>238489.67</v>
      </c>
      <c r="V108" s="271">
        <v>46800</v>
      </c>
      <c r="X108" s="272">
        <v>197680</v>
      </c>
      <c r="AA108" s="272">
        <v>115664.19</v>
      </c>
      <c r="AB108" s="272">
        <v>18961.5</v>
      </c>
      <c r="AD108" s="103">
        <f t="shared" si="7"/>
        <v>203499.49</v>
      </c>
      <c r="AE108" s="37">
        <f t="shared" si="8"/>
        <v>0</v>
      </c>
      <c r="AF108" s="26">
        <f t="shared" si="9"/>
        <v>203499.49</v>
      </c>
      <c r="AG108" s="17">
        <f t="shared" si="10"/>
        <v>285289.67000000004</v>
      </c>
      <c r="AH108" s="19">
        <f t="shared" si="11"/>
        <v>332305.69</v>
      </c>
      <c r="AI108" s="32">
        <f t="shared" si="12"/>
        <v>-47016.01999999996</v>
      </c>
    </row>
    <row r="109" spans="1:35" x14ac:dyDescent="0.2">
      <c r="A109" s="1" t="s">
        <v>495</v>
      </c>
      <c r="B109" s="1" t="s">
        <v>496</v>
      </c>
      <c r="C109" s="92">
        <v>2783</v>
      </c>
      <c r="D109" s="93" t="s">
        <v>1188</v>
      </c>
      <c r="E109" s="286" t="s">
        <v>2075</v>
      </c>
      <c r="F109" s="270">
        <v>202575.48</v>
      </c>
      <c r="G109" s="270">
        <v>0</v>
      </c>
      <c r="H109" s="270">
        <v>35575.25</v>
      </c>
      <c r="I109" s="286">
        <v>248178.95</v>
      </c>
      <c r="J109" s="286">
        <v>92426.77</v>
      </c>
      <c r="P109" s="286">
        <v>-1104377.05</v>
      </c>
      <c r="Q109" s="286">
        <v>1851650.31</v>
      </c>
      <c r="S109" s="271">
        <v>165107.28</v>
      </c>
      <c r="V109" s="271">
        <v>197080</v>
      </c>
      <c r="W109" s="271">
        <v>3000</v>
      </c>
      <c r="X109" s="272">
        <v>301321</v>
      </c>
      <c r="AA109" s="272">
        <v>75480.240000000005</v>
      </c>
      <c r="AB109" s="272">
        <v>27461.22</v>
      </c>
      <c r="AD109" s="103">
        <f t="shared" si="7"/>
        <v>238150.73</v>
      </c>
      <c r="AE109" s="37">
        <f t="shared" si="8"/>
        <v>0</v>
      </c>
      <c r="AF109" s="26">
        <f t="shared" si="9"/>
        <v>238150.73</v>
      </c>
      <c r="AG109" s="17">
        <f t="shared" si="10"/>
        <v>365187.28</v>
      </c>
      <c r="AH109" s="19">
        <f t="shared" si="11"/>
        <v>404262.45999999996</v>
      </c>
      <c r="AI109" s="32">
        <f t="shared" si="12"/>
        <v>-39075.179999999935</v>
      </c>
    </row>
    <row r="110" spans="1:35" x14ac:dyDescent="0.2">
      <c r="A110" s="1" t="s">
        <v>495</v>
      </c>
      <c r="B110" s="1" t="s">
        <v>496</v>
      </c>
      <c r="C110" s="92">
        <v>3884</v>
      </c>
      <c r="D110" s="93" t="s">
        <v>1189</v>
      </c>
      <c r="E110" s="286" t="s">
        <v>2076</v>
      </c>
      <c r="F110" s="270">
        <v>289943.57</v>
      </c>
      <c r="G110" s="270">
        <v>0</v>
      </c>
      <c r="H110" s="270">
        <v>29556.43</v>
      </c>
      <c r="I110" s="286">
        <v>620531.34</v>
      </c>
      <c r="J110" s="286">
        <v>131259.92000000001</v>
      </c>
      <c r="P110" s="286">
        <v>-248313.15</v>
      </c>
      <c r="Q110" s="286">
        <v>1448584.45</v>
      </c>
      <c r="S110" s="271">
        <v>199765.38</v>
      </c>
      <c r="V110" s="271">
        <v>229020</v>
      </c>
      <c r="W110" s="271">
        <v>6000</v>
      </c>
      <c r="X110" s="272">
        <v>327385</v>
      </c>
      <c r="AA110" s="272">
        <v>82871.320000000007</v>
      </c>
      <c r="AB110" s="272">
        <v>38960.14</v>
      </c>
      <c r="AD110" s="103">
        <f t="shared" si="7"/>
        <v>319500</v>
      </c>
      <c r="AE110" s="37">
        <f t="shared" si="8"/>
        <v>0</v>
      </c>
      <c r="AF110" s="26">
        <f t="shared" si="9"/>
        <v>319500</v>
      </c>
      <c r="AG110" s="17">
        <f t="shared" si="10"/>
        <v>434785.38</v>
      </c>
      <c r="AH110" s="19">
        <f t="shared" si="11"/>
        <v>449216.46</v>
      </c>
      <c r="AI110" s="32">
        <f t="shared" si="12"/>
        <v>-14431.080000000016</v>
      </c>
    </row>
    <row r="111" spans="1:35" x14ac:dyDescent="0.2">
      <c r="A111" s="1" t="s">
        <v>495</v>
      </c>
      <c r="B111" s="1" t="s">
        <v>496</v>
      </c>
      <c r="C111" s="92">
        <v>4358</v>
      </c>
      <c r="D111" s="93" t="s">
        <v>1190</v>
      </c>
      <c r="E111" s="286" t="s">
        <v>2077</v>
      </c>
      <c r="F111" s="270">
        <v>131141.26999999999</v>
      </c>
      <c r="H111" s="270">
        <v>50722.12</v>
      </c>
      <c r="I111" s="286">
        <v>294578.28000000003</v>
      </c>
      <c r="J111" s="286">
        <v>63540.43</v>
      </c>
      <c r="N111" s="274">
        <v>100</v>
      </c>
      <c r="P111" s="286">
        <v>-1759237.14</v>
      </c>
      <c r="Q111" s="286">
        <v>2294612.94</v>
      </c>
      <c r="S111" s="271">
        <v>189857.3</v>
      </c>
      <c r="U111" s="271">
        <v>112.51</v>
      </c>
      <c r="V111" s="271">
        <v>302640</v>
      </c>
      <c r="W111" s="271">
        <v>3000</v>
      </c>
      <c r="X111" s="272">
        <v>429146</v>
      </c>
      <c r="AA111" s="272">
        <v>109860.71</v>
      </c>
      <c r="AB111" s="272">
        <v>24996.39</v>
      </c>
      <c r="AD111" s="103">
        <f t="shared" si="7"/>
        <v>181863.38999999998</v>
      </c>
      <c r="AE111" s="37">
        <f t="shared" si="8"/>
        <v>100</v>
      </c>
      <c r="AF111" s="26">
        <f t="shared" si="9"/>
        <v>181763.38999999998</v>
      </c>
      <c r="AG111" s="17">
        <f t="shared" si="10"/>
        <v>495609.81</v>
      </c>
      <c r="AH111" s="19">
        <f t="shared" si="11"/>
        <v>564003.1</v>
      </c>
      <c r="AI111" s="32">
        <f t="shared" si="12"/>
        <v>-68393.289999999979</v>
      </c>
    </row>
    <row r="112" spans="1:35" x14ac:dyDescent="0.2">
      <c r="A112" s="1" t="s">
        <v>495</v>
      </c>
      <c r="B112" s="1" t="s">
        <v>496</v>
      </c>
      <c r="C112" s="92">
        <v>1985</v>
      </c>
      <c r="D112" s="93" t="s">
        <v>1191</v>
      </c>
      <c r="E112" s="286" t="s">
        <v>2078</v>
      </c>
      <c r="F112" s="270">
        <v>47111.66</v>
      </c>
      <c r="G112" s="270">
        <v>0</v>
      </c>
      <c r="H112" s="270">
        <v>31391.01</v>
      </c>
      <c r="I112" s="286">
        <v>163983.91</v>
      </c>
      <c r="J112" s="286">
        <v>85229.78</v>
      </c>
      <c r="N112" s="274">
        <v>0</v>
      </c>
      <c r="P112" s="286">
        <v>-1100226.8500000001</v>
      </c>
      <c r="Q112" s="286">
        <v>1767292.42</v>
      </c>
      <c r="S112" s="271">
        <v>164627.63</v>
      </c>
      <c r="V112" s="271">
        <v>248780</v>
      </c>
      <c r="W112" s="271">
        <v>4000</v>
      </c>
      <c r="X112" s="272">
        <v>329360</v>
      </c>
      <c r="AA112" s="272">
        <v>60022.41</v>
      </c>
      <c r="AB112" s="272">
        <v>21665.23</v>
      </c>
      <c r="AD112" s="103">
        <f t="shared" si="7"/>
        <v>78502.67</v>
      </c>
      <c r="AE112" s="37">
        <f t="shared" si="8"/>
        <v>0</v>
      </c>
      <c r="AF112" s="26">
        <f t="shared" si="9"/>
        <v>78502.67</v>
      </c>
      <c r="AG112" s="17">
        <f t="shared" si="10"/>
        <v>417407.63</v>
      </c>
      <c r="AH112" s="19">
        <f t="shared" si="11"/>
        <v>411047.64</v>
      </c>
      <c r="AI112" s="32">
        <f t="shared" si="12"/>
        <v>6359.9899999999907</v>
      </c>
    </row>
    <row r="113" spans="1:35" x14ac:dyDescent="0.2">
      <c r="A113" s="1" t="s">
        <v>495</v>
      </c>
      <c r="B113" s="1" t="s">
        <v>496</v>
      </c>
      <c r="C113" s="92">
        <v>4265</v>
      </c>
      <c r="D113" s="93" t="s">
        <v>1192</v>
      </c>
      <c r="E113" s="286" t="s">
        <v>2079</v>
      </c>
      <c r="F113" s="270">
        <v>60860.55</v>
      </c>
      <c r="G113" s="270">
        <v>0</v>
      </c>
      <c r="H113" s="270">
        <v>11727.66</v>
      </c>
      <c r="I113" s="286">
        <v>786344.01</v>
      </c>
      <c r="J113" s="286">
        <v>54772.82</v>
      </c>
      <c r="P113" s="286">
        <v>-87814.080000000002</v>
      </c>
      <c r="Q113" s="286">
        <v>1775492.61</v>
      </c>
      <c r="S113" s="271">
        <v>227666.73</v>
      </c>
      <c r="V113" s="271">
        <v>289500</v>
      </c>
      <c r="W113" s="271">
        <v>6000</v>
      </c>
      <c r="X113" s="272">
        <v>433402</v>
      </c>
      <c r="AA113" s="272">
        <v>173355.91</v>
      </c>
      <c r="AB113" s="272">
        <v>29703.48</v>
      </c>
      <c r="AD113" s="103">
        <f t="shared" si="7"/>
        <v>72588.210000000006</v>
      </c>
      <c r="AE113" s="37">
        <f t="shared" si="8"/>
        <v>0</v>
      </c>
      <c r="AF113" s="26">
        <f t="shared" si="9"/>
        <v>72588.210000000006</v>
      </c>
      <c r="AG113" s="17">
        <f t="shared" si="10"/>
        <v>523166.73</v>
      </c>
      <c r="AH113" s="19">
        <f t="shared" si="11"/>
        <v>636461.39</v>
      </c>
      <c r="AI113" s="32">
        <f t="shared" si="12"/>
        <v>-113294.66000000003</v>
      </c>
    </row>
    <row r="114" spans="1:35" x14ac:dyDescent="0.2">
      <c r="A114" s="1" t="s">
        <v>495</v>
      </c>
      <c r="B114" s="1" t="s">
        <v>496</v>
      </c>
      <c r="C114" s="92">
        <v>2947</v>
      </c>
      <c r="D114" s="93" t="s">
        <v>1193</v>
      </c>
      <c r="E114" s="286" t="s">
        <v>2159</v>
      </c>
      <c r="F114" s="270">
        <v>201477.11</v>
      </c>
      <c r="H114" s="270">
        <v>35306.629999999997</v>
      </c>
      <c r="I114" s="286">
        <v>246825.74</v>
      </c>
      <c r="J114" s="286">
        <v>108990.29</v>
      </c>
      <c r="P114" s="286">
        <v>-72279.960000000006</v>
      </c>
      <c r="Q114" s="286">
        <v>2441491.2400000002</v>
      </c>
      <c r="S114" s="271">
        <v>180027.01</v>
      </c>
      <c r="V114" s="271">
        <v>116240</v>
      </c>
      <c r="W114" s="271">
        <v>3000</v>
      </c>
      <c r="X114" s="272">
        <v>189429</v>
      </c>
      <c r="AA114" s="272">
        <v>144255.6</v>
      </c>
      <c r="AB114" s="272">
        <v>26395.58</v>
      </c>
      <c r="AD114" s="103">
        <f t="shared" si="7"/>
        <v>236783.74</v>
      </c>
      <c r="AE114" s="37">
        <f t="shared" si="8"/>
        <v>0</v>
      </c>
      <c r="AF114" s="26">
        <f t="shared" si="9"/>
        <v>236783.74</v>
      </c>
      <c r="AG114" s="17">
        <f t="shared" si="10"/>
        <v>299267.01</v>
      </c>
      <c r="AH114" s="19">
        <f t="shared" si="11"/>
        <v>360080.18</v>
      </c>
      <c r="AI114" s="32">
        <f t="shared" si="12"/>
        <v>-60813.169999999984</v>
      </c>
    </row>
    <row r="115" spans="1:35" x14ac:dyDescent="0.2">
      <c r="A115" s="1" t="s">
        <v>499</v>
      </c>
      <c r="B115" s="1" t="s">
        <v>500</v>
      </c>
      <c r="C115" s="92">
        <v>4403</v>
      </c>
      <c r="D115" s="93" t="s">
        <v>1194</v>
      </c>
      <c r="E115" s="286" t="s">
        <v>2080</v>
      </c>
      <c r="F115" s="270">
        <v>148262.59</v>
      </c>
      <c r="G115" s="270">
        <v>199077.11</v>
      </c>
      <c r="H115" s="270">
        <v>23416.2</v>
      </c>
      <c r="I115" s="286">
        <v>168815.71</v>
      </c>
      <c r="J115" s="286">
        <v>106425.32</v>
      </c>
      <c r="L115" s="274">
        <v>0</v>
      </c>
      <c r="N115" s="274">
        <v>46.26</v>
      </c>
      <c r="P115" s="286">
        <v>105990</v>
      </c>
      <c r="Q115" s="286">
        <v>1753510.53</v>
      </c>
      <c r="S115" s="271">
        <v>325225.52</v>
      </c>
      <c r="V115" s="271">
        <v>334260</v>
      </c>
      <c r="X115" s="272">
        <v>478240</v>
      </c>
      <c r="AA115" s="272">
        <v>116751.88</v>
      </c>
      <c r="AB115" s="272">
        <v>16022.54</v>
      </c>
      <c r="AD115" s="103">
        <f t="shared" si="7"/>
        <v>370755.89999999997</v>
      </c>
      <c r="AE115" s="37">
        <f t="shared" si="8"/>
        <v>46.26</v>
      </c>
      <c r="AF115" s="26">
        <f t="shared" si="9"/>
        <v>370709.63999999996</v>
      </c>
      <c r="AG115" s="17">
        <f t="shared" si="10"/>
        <v>659485.52</v>
      </c>
      <c r="AH115" s="19">
        <f t="shared" si="11"/>
        <v>611014.42000000004</v>
      </c>
      <c r="AI115" s="32">
        <f t="shared" si="12"/>
        <v>48471.099999999977</v>
      </c>
    </row>
    <row r="116" spans="1:35" x14ac:dyDescent="0.2">
      <c r="A116" s="1" t="s">
        <v>499</v>
      </c>
      <c r="B116" s="1" t="s">
        <v>500</v>
      </c>
      <c r="C116" s="92">
        <v>5267</v>
      </c>
      <c r="D116" s="93" t="s">
        <v>1195</v>
      </c>
      <c r="E116" s="286" t="s">
        <v>2081</v>
      </c>
      <c r="F116" s="270">
        <v>437584.66</v>
      </c>
      <c r="G116" s="270">
        <v>0</v>
      </c>
      <c r="H116" s="270">
        <v>37926.78</v>
      </c>
      <c r="I116" s="286">
        <v>183004.22</v>
      </c>
      <c r="J116" s="286">
        <v>129694.19</v>
      </c>
      <c r="L116" s="274">
        <v>0</v>
      </c>
      <c r="N116" s="274">
        <v>63.55</v>
      </c>
      <c r="P116" s="286">
        <v>-171174.34</v>
      </c>
      <c r="Q116" s="286">
        <v>2570940.36</v>
      </c>
      <c r="S116" s="271">
        <v>441382.36</v>
      </c>
      <c r="V116" s="271">
        <v>216260</v>
      </c>
      <c r="X116" s="272">
        <v>415290</v>
      </c>
      <c r="AA116" s="272">
        <v>117262.23</v>
      </c>
      <c r="AB116" s="272">
        <v>33359.019999999997</v>
      </c>
      <c r="AD116" s="103">
        <f t="shared" si="7"/>
        <v>475511.43999999994</v>
      </c>
      <c r="AE116" s="37">
        <f t="shared" si="8"/>
        <v>63.55</v>
      </c>
      <c r="AF116" s="26">
        <f t="shared" si="9"/>
        <v>475447.88999999996</v>
      </c>
      <c r="AG116" s="17">
        <f t="shared" si="10"/>
        <v>657642.36</v>
      </c>
      <c r="AH116" s="19">
        <f t="shared" si="11"/>
        <v>565911.25</v>
      </c>
      <c r="AI116" s="32">
        <f t="shared" si="12"/>
        <v>91731.109999999986</v>
      </c>
    </row>
    <row r="117" spans="1:35" x14ac:dyDescent="0.2">
      <c r="A117" s="1" t="s">
        <v>499</v>
      </c>
      <c r="B117" s="1" t="s">
        <v>500</v>
      </c>
      <c r="C117" s="92">
        <v>5254</v>
      </c>
      <c r="D117" s="93" t="s">
        <v>1196</v>
      </c>
      <c r="E117" s="286" t="s">
        <v>2082</v>
      </c>
      <c r="F117" s="270">
        <v>661499.69999999995</v>
      </c>
      <c r="G117" s="270">
        <v>0</v>
      </c>
      <c r="H117" s="270">
        <v>39840.81</v>
      </c>
      <c r="I117" s="286">
        <v>959748.12</v>
      </c>
      <c r="J117" s="286">
        <v>151981.57</v>
      </c>
      <c r="P117" s="286">
        <v>-117627.55</v>
      </c>
      <c r="Q117" s="286">
        <v>2193906.69</v>
      </c>
      <c r="S117" s="271">
        <v>335258.34000000003</v>
      </c>
      <c r="V117" s="271">
        <v>321600</v>
      </c>
      <c r="X117" s="272">
        <v>448040</v>
      </c>
      <c r="AA117" s="272">
        <v>122357.27</v>
      </c>
      <c r="AB117" s="272">
        <v>42029.98</v>
      </c>
      <c r="AD117" s="103">
        <f t="shared" si="7"/>
        <v>701340.51</v>
      </c>
      <c r="AE117" s="37">
        <f t="shared" si="8"/>
        <v>0</v>
      </c>
      <c r="AF117" s="26">
        <f t="shared" si="9"/>
        <v>701340.51</v>
      </c>
      <c r="AG117" s="17">
        <f t="shared" si="10"/>
        <v>656858.34000000008</v>
      </c>
      <c r="AH117" s="19">
        <f t="shared" si="11"/>
        <v>612427.25</v>
      </c>
      <c r="AI117" s="32">
        <f t="shared" si="12"/>
        <v>44431.090000000084</v>
      </c>
    </row>
    <row r="118" spans="1:35" x14ac:dyDescent="0.2">
      <c r="A118" s="1" t="s">
        <v>499</v>
      </c>
      <c r="B118" s="1" t="s">
        <v>500</v>
      </c>
      <c r="C118" s="92">
        <v>3104</v>
      </c>
      <c r="D118" s="93" t="s">
        <v>1197</v>
      </c>
      <c r="E118" s="286" t="s">
        <v>2083</v>
      </c>
      <c r="F118" s="270">
        <v>442255.46</v>
      </c>
      <c r="G118" s="270">
        <v>0</v>
      </c>
      <c r="H118" s="270">
        <v>87450.09</v>
      </c>
      <c r="I118" s="286">
        <v>502933.62</v>
      </c>
      <c r="J118" s="286">
        <v>60525.32</v>
      </c>
      <c r="N118" s="274">
        <v>125.7</v>
      </c>
      <c r="P118" s="286">
        <v>-64058.81</v>
      </c>
      <c r="Q118" s="286">
        <v>2140701.11</v>
      </c>
      <c r="S118" s="271">
        <v>366765.33</v>
      </c>
      <c r="V118" s="271">
        <v>225220</v>
      </c>
      <c r="X118" s="272">
        <v>387860</v>
      </c>
      <c r="AA118" s="272">
        <v>123323.57</v>
      </c>
      <c r="AB118" s="272">
        <v>23743.62</v>
      </c>
      <c r="AD118" s="103">
        <f t="shared" si="7"/>
        <v>529705.55000000005</v>
      </c>
      <c r="AE118" s="37">
        <f t="shared" si="8"/>
        <v>125.7</v>
      </c>
      <c r="AF118" s="26">
        <f t="shared" si="9"/>
        <v>529579.85000000009</v>
      </c>
      <c r="AG118" s="17">
        <f t="shared" si="10"/>
        <v>591985.33000000007</v>
      </c>
      <c r="AH118" s="19">
        <f t="shared" si="11"/>
        <v>534927.19000000006</v>
      </c>
      <c r="AI118" s="32">
        <f t="shared" si="12"/>
        <v>57058.140000000014</v>
      </c>
    </row>
    <row r="119" spans="1:35" x14ac:dyDescent="0.2">
      <c r="A119" s="1" t="s">
        <v>499</v>
      </c>
      <c r="B119" s="1" t="s">
        <v>500</v>
      </c>
      <c r="C119" s="92">
        <v>5560</v>
      </c>
      <c r="D119" s="93" t="s">
        <v>1198</v>
      </c>
      <c r="E119" s="286" t="s">
        <v>2084</v>
      </c>
      <c r="F119" s="270">
        <v>836293.54</v>
      </c>
      <c r="G119" s="270">
        <v>0</v>
      </c>
      <c r="H119" s="270">
        <v>17383.91</v>
      </c>
      <c r="I119" s="286">
        <v>492276.11</v>
      </c>
      <c r="J119" s="286">
        <v>122784.12</v>
      </c>
      <c r="P119" s="286">
        <v>-76825.19</v>
      </c>
      <c r="Q119" s="286">
        <v>2916966.34</v>
      </c>
      <c r="S119" s="271">
        <v>336629.47</v>
      </c>
      <c r="V119" s="271">
        <v>303400</v>
      </c>
      <c r="X119" s="272">
        <v>433368</v>
      </c>
      <c r="AA119" s="272">
        <v>123007.07</v>
      </c>
      <c r="AB119" s="272">
        <v>39748.639999999999</v>
      </c>
      <c r="AD119" s="103">
        <f t="shared" si="7"/>
        <v>853677.45000000007</v>
      </c>
      <c r="AE119" s="37">
        <f t="shared" si="8"/>
        <v>0</v>
      </c>
      <c r="AF119" s="26">
        <f t="shared" si="9"/>
        <v>853677.45000000007</v>
      </c>
      <c r="AG119" s="17">
        <f t="shared" si="10"/>
        <v>640029.47</v>
      </c>
      <c r="AH119" s="19">
        <f t="shared" si="11"/>
        <v>596123.71000000008</v>
      </c>
      <c r="AI119" s="32">
        <f t="shared" si="12"/>
        <v>43905.759999999893</v>
      </c>
    </row>
    <row r="120" spans="1:35" x14ac:dyDescent="0.2">
      <c r="A120" s="1" t="s">
        <v>499</v>
      </c>
      <c r="B120" s="1" t="s">
        <v>500</v>
      </c>
      <c r="C120" s="92">
        <v>4224</v>
      </c>
      <c r="D120" s="93" t="s">
        <v>1199</v>
      </c>
      <c r="E120" s="286" t="s">
        <v>2085</v>
      </c>
      <c r="F120" s="270">
        <v>813582</v>
      </c>
      <c r="G120" s="270">
        <v>0</v>
      </c>
      <c r="H120" s="270">
        <v>21420.69</v>
      </c>
      <c r="I120" s="286">
        <v>2344497.11</v>
      </c>
      <c r="J120" s="286">
        <v>119038.89</v>
      </c>
      <c r="N120" s="274">
        <v>523.1</v>
      </c>
      <c r="P120" s="286">
        <v>-228141.86</v>
      </c>
      <c r="Q120" s="286">
        <v>1273796.02</v>
      </c>
      <c r="S120" s="271">
        <v>346591.8</v>
      </c>
      <c r="V120" s="271">
        <v>263440</v>
      </c>
      <c r="X120" s="272">
        <v>409670</v>
      </c>
      <c r="AA120" s="272">
        <v>111719.35</v>
      </c>
      <c r="AB120" s="272">
        <v>43277.58</v>
      </c>
      <c r="AD120" s="103">
        <f t="shared" si="7"/>
        <v>835002.69</v>
      </c>
      <c r="AE120" s="37">
        <f t="shared" si="8"/>
        <v>523.1</v>
      </c>
      <c r="AF120" s="26">
        <f t="shared" si="9"/>
        <v>834479.59</v>
      </c>
      <c r="AG120" s="17">
        <f t="shared" si="10"/>
        <v>610031.80000000005</v>
      </c>
      <c r="AH120" s="19">
        <f t="shared" si="11"/>
        <v>564666.92999999993</v>
      </c>
      <c r="AI120" s="32">
        <f t="shared" si="12"/>
        <v>45364.870000000112</v>
      </c>
    </row>
    <row r="121" spans="1:35" x14ac:dyDescent="0.2">
      <c r="A121" s="1" t="s">
        <v>499</v>
      </c>
      <c r="B121" s="1" t="s">
        <v>500</v>
      </c>
      <c r="C121" s="92">
        <v>6946</v>
      </c>
      <c r="D121" s="93" t="s">
        <v>1200</v>
      </c>
      <c r="E121" s="286" t="s">
        <v>2086</v>
      </c>
      <c r="F121" s="270">
        <v>611512.52</v>
      </c>
      <c r="G121" s="270">
        <v>0</v>
      </c>
      <c r="H121" s="270">
        <v>44016</v>
      </c>
      <c r="I121" s="286">
        <v>1099632.46</v>
      </c>
      <c r="J121" s="286">
        <v>174482.4</v>
      </c>
      <c r="N121" s="274">
        <v>0</v>
      </c>
      <c r="P121" s="286">
        <v>346959.71</v>
      </c>
      <c r="Q121" s="286">
        <v>1503797.2</v>
      </c>
      <c r="S121" s="271">
        <v>467933.59</v>
      </c>
      <c r="V121" s="271">
        <v>282960</v>
      </c>
      <c r="X121" s="272">
        <v>503230</v>
      </c>
      <c r="AA121" s="272">
        <v>108681.52</v>
      </c>
      <c r="AB121" s="272">
        <v>24415.1</v>
      </c>
      <c r="AD121" s="103">
        <f t="shared" si="7"/>
        <v>655528.52</v>
      </c>
      <c r="AE121" s="37">
        <f t="shared" si="8"/>
        <v>0</v>
      </c>
      <c r="AF121" s="26">
        <f t="shared" si="9"/>
        <v>655528.52</v>
      </c>
      <c r="AG121" s="17">
        <f t="shared" si="10"/>
        <v>750893.59000000008</v>
      </c>
      <c r="AH121" s="19">
        <f t="shared" si="11"/>
        <v>636326.62</v>
      </c>
      <c r="AI121" s="32">
        <f t="shared" si="12"/>
        <v>114566.97000000009</v>
      </c>
    </row>
    <row r="122" spans="1:35" x14ac:dyDescent="0.2">
      <c r="A122" s="1" t="s">
        <v>499</v>
      </c>
      <c r="B122" s="1" t="s">
        <v>500</v>
      </c>
      <c r="C122" s="92">
        <v>4263</v>
      </c>
      <c r="D122" s="93" t="s">
        <v>1201</v>
      </c>
      <c r="E122" s="286" t="s">
        <v>2087</v>
      </c>
      <c r="F122" s="270">
        <v>480662.5</v>
      </c>
      <c r="G122" s="270">
        <v>0</v>
      </c>
      <c r="H122" s="270">
        <v>33065.699999999997</v>
      </c>
      <c r="I122" s="286">
        <v>456101.9</v>
      </c>
      <c r="J122" s="286">
        <v>98174.89</v>
      </c>
      <c r="L122" s="274">
        <v>1605</v>
      </c>
      <c r="P122" s="286">
        <v>-105076.76</v>
      </c>
      <c r="Q122" s="286">
        <v>1567499.51</v>
      </c>
      <c r="S122" s="271">
        <v>226955.17</v>
      </c>
      <c r="V122" s="271">
        <v>298060</v>
      </c>
      <c r="X122" s="272">
        <v>365540</v>
      </c>
      <c r="AA122" s="272">
        <v>89706.79</v>
      </c>
      <c r="AB122" s="272">
        <v>14212.14</v>
      </c>
      <c r="AD122" s="103">
        <f t="shared" si="7"/>
        <v>513728.2</v>
      </c>
      <c r="AE122" s="37">
        <f t="shared" si="8"/>
        <v>1605</v>
      </c>
      <c r="AF122" s="26">
        <f t="shared" si="9"/>
        <v>512123.2</v>
      </c>
      <c r="AG122" s="17">
        <f t="shared" si="10"/>
        <v>525015.17000000004</v>
      </c>
      <c r="AH122" s="19">
        <f t="shared" si="11"/>
        <v>469458.93</v>
      </c>
      <c r="AI122" s="32">
        <f t="shared" si="12"/>
        <v>55556.240000000049</v>
      </c>
    </row>
    <row r="123" spans="1:35" x14ac:dyDescent="0.2">
      <c r="A123" s="1" t="s">
        <v>499</v>
      </c>
      <c r="B123" s="1" t="s">
        <v>500</v>
      </c>
      <c r="C123" s="92">
        <v>3035</v>
      </c>
      <c r="D123" s="93" t="s">
        <v>1202</v>
      </c>
      <c r="E123" s="286" t="s">
        <v>2163</v>
      </c>
      <c r="F123" s="270">
        <v>423844.98</v>
      </c>
      <c r="G123" s="270">
        <v>0</v>
      </c>
      <c r="H123" s="270">
        <v>27076.52</v>
      </c>
      <c r="I123" s="286">
        <v>674071</v>
      </c>
      <c r="J123" s="286">
        <v>65946.929999999993</v>
      </c>
      <c r="N123" s="274">
        <v>0</v>
      </c>
      <c r="P123" s="286">
        <v>-119887.54</v>
      </c>
      <c r="Q123" s="286">
        <v>2486417.9700000002</v>
      </c>
      <c r="S123" s="271">
        <v>279787.90000000002</v>
      </c>
      <c r="V123" s="271">
        <v>194680</v>
      </c>
      <c r="X123" s="272">
        <v>325260</v>
      </c>
      <c r="AA123" s="272">
        <v>48331</v>
      </c>
      <c r="AB123" s="272">
        <v>30435.58</v>
      </c>
      <c r="AD123" s="103">
        <f t="shared" si="7"/>
        <v>450921.5</v>
      </c>
      <c r="AE123" s="37">
        <f t="shared" si="8"/>
        <v>0</v>
      </c>
      <c r="AF123" s="26">
        <f t="shared" si="9"/>
        <v>450921.5</v>
      </c>
      <c r="AG123" s="17">
        <f t="shared" si="10"/>
        <v>474467.9</v>
      </c>
      <c r="AH123" s="19">
        <f t="shared" si="11"/>
        <v>404026.58</v>
      </c>
      <c r="AI123" s="32">
        <f t="shared" si="12"/>
        <v>70441.320000000007</v>
      </c>
    </row>
    <row r="124" spans="1:35" x14ac:dyDescent="0.2">
      <c r="A124" s="1" t="s">
        <v>499</v>
      </c>
      <c r="B124" s="1" t="s">
        <v>500</v>
      </c>
      <c r="C124" s="92">
        <v>3444</v>
      </c>
      <c r="D124" s="93" t="s">
        <v>1203</v>
      </c>
      <c r="E124" s="286" t="s">
        <v>2164</v>
      </c>
      <c r="F124" s="270">
        <v>495513.31</v>
      </c>
      <c r="G124" s="270">
        <v>0</v>
      </c>
      <c r="H124" s="270">
        <v>44096.29</v>
      </c>
      <c r="I124" s="286">
        <v>387146.7</v>
      </c>
      <c r="J124" s="286">
        <v>84197.34</v>
      </c>
      <c r="P124" s="286">
        <v>-71842.02</v>
      </c>
      <c r="Q124" s="286">
        <v>2517902.33</v>
      </c>
      <c r="S124" s="271">
        <v>318345.49</v>
      </c>
      <c r="V124" s="271">
        <v>178640</v>
      </c>
      <c r="X124" s="272">
        <v>316700</v>
      </c>
      <c r="AA124" s="272">
        <v>108390.79</v>
      </c>
      <c r="AB124" s="272">
        <v>25706.82</v>
      </c>
      <c r="AD124" s="103">
        <f t="shared" si="7"/>
        <v>539609.59999999998</v>
      </c>
      <c r="AE124" s="37">
        <f t="shared" si="8"/>
        <v>0</v>
      </c>
      <c r="AF124" s="26">
        <f t="shared" si="9"/>
        <v>539609.59999999998</v>
      </c>
      <c r="AG124" s="17">
        <f t="shared" si="10"/>
        <v>496985.49</v>
      </c>
      <c r="AH124" s="19">
        <f t="shared" si="11"/>
        <v>450797.61</v>
      </c>
      <c r="AI124" s="32">
        <f t="shared" si="12"/>
        <v>46187.880000000005</v>
      </c>
    </row>
    <row r="125" spans="1:35" x14ac:dyDescent="0.2">
      <c r="A125" s="1" t="s">
        <v>503</v>
      </c>
      <c r="B125" s="1" t="s">
        <v>504</v>
      </c>
      <c r="C125" s="92">
        <v>2224</v>
      </c>
      <c r="D125" s="93" t="s">
        <v>1204</v>
      </c>
      <c r="E125" s="286" t="s">
        <v>2088</v>
      </c>
      <c r="F125" s="270">
        <v>550100.18000000005</v>
      </c>
      <c r="G125" s="270">
        <v>0</v>
      </c>
      <c r="H125" s="270">
        <v>81145.84</v>
      </c>
      <c r="I125" s="286">
        <v>180177.54</v>
      </c>
      <c r="J125" s="286">
        <v>25360.23</v>
      </c>
      <c r="L125" s="274">
        <v>60100</v>
      </c>
      <c r="Q125" s="286">
        <v>2171633.4300000002</v>
      </c>
      <c r="S125" s="271">
        <v>417295.61</v>
      </c>
      <c r="T125" s="271">
        <v>27300</v>
      </c>
      <c r="V125" s="271">
        <v>212529</v>
      </c>
      <c r="X125" s="272">
        <v>274181</v>
      </c>
      <c r="AA125" s="272">
        <v>66095.16</v>
      </c>
      <c r="AB125" s="272">
        <v>23110.560000000001</v>
      </c>
      <c r="AD125" s="103">
        <f t="shared" si="7"/>
        <v>631246.02</v>
      </c>
      <c r="AE125" s="37">
        <f t="shared" si="8"/>
        <v>60100</v>
      </c>
      <c r="AF125" s="26">
        <f t="shared" si="9"/>
        <v>571146.02</v>
      </c>
      <c r="AG125" s="17">
        <f t="shared" si="10"/>
        <v>657124.61</v>
      </c>
      <c r="AH125" s="19">
        <f t="shared" si="11"/>
        <v>363386.72000000003</v>
      </c>
      <c r="AI125" s="32">
        <f t="shared" si="12"/>
        <v>293737.88999999996</v>
      </c>
    </row>
    <row r="126" spans="1:35" x14ac:dyDescent="0.2">
      <c r="A126" s="1" t="s">
        <v>503</v>
      </c>
      <c r="B126" s="1" t="s">
        <v>504</v>
      </c>
      <c r="C126" s="92">
        <v>6948</v>
      </c>
      <c r="D126" s="93" t="s">
        <v>1205</v>
      </c>
      <c r="E126" s="286" t="s">
        <v>2089</v>
      </c>
      <c r="F126" s="270">
        <v>597096.98</v>
      </c>
      <c r="G126" s="270">
        <v>0</v>
      </c>
      <c r="H126" s="270">
        <v>106756.59</v>
      </c>
      <c r="I126" s="286">
        <v>5407</v>
      </c>
      <c r="J126" s="286">
        <v>149640.6</v>
      </c>
      <c r="N126" s="274">
        <v>152.69999999999999</v>
      </c>
      <c r="Q126" s="286">
        <v>1977387.82</v>
      </c>
      <c r="S126" s="271">
        <v>1051317.02</v>
      </c>
      <c r="V126" s="271">
        <v>407236</v>
      </c>
      <c r="X126" s="272">
        <v>635596</v>
      </c>
      <c r="AA126" s="272">
        <v>118951.24</v>
      </c>
      <c r="AB126" s="272">
        <v>14491.75</v>
      </c>
      <c r="AD126" s="103">
        <f t="shared" si="7"/>
        <v>703853.57</v>
      </c>
      <c r="AE126" s="37">
        <f t="shared" si="8"/>
        <v>152.69999999999999</v>
      </c>
      <c r="AF126" s="26">
        <f t="shared" si="9"/>
        <v>703700.87</v>
      </c>
      <c r="AG126" s="17">
        <f t="shared" si="10"/>
        <v>1458553.02</v>
      </c>
      <c r="AH126" s="19">
        <f t="shared" si="11"/>
        <v>769038.99</v>
      </c>
      <c r="AI126" s="32">
        <f t="shared" si="12"/>
        <v>689514.03</v>
      </c>
    </row>
    <row r="127" spans="1:35" x14ac:dyDescent="0.2">
      <c r="A127" s="1" t="s">
        <v>503</v>
      </c>
      <c r="B127" s="1" t="s">
        <v>504</v>
      </c>
      <c r="C127" s="92">
        <v>2265</v>
      </c>
      <c r="D127" s="93" t="s">
        <v>1206</v>
      </c>
      <c r="E127" s="286" t="s">
        <v>2090</v>
      </c>
      <c r="F127" s="270">
        <v>423306.43</v>
      </c>
      <c r="G127" s="270">
        <v>0</v>
      </c>
      <c r="H127" s="270">
        <v>41558.74</v>
      </c>
      <c r="I127" s="286">
        <v>171433.77</v>
      </c>
      <c r="J127" s="286">
        <v>62938.55</v>
      </c>
      <c r="L127" s="274">
        <v>98200</v>
      </c>
      <c r="Q127" s="286">
        <v>1774116.27</v>
      </c>
      <c r="S127" s="271">
        <v>513972.98</v>
      </c>
      <c r="V127" s="271">
        <v>183995</v>
      </c>
      <c r="X127" s="272">
        <v>240654</v>
      </c>
      <c r="AA127" s="272">
        <v>82987.199999999997</v>
      </c>
      <c r="AB127" s="272">
        <v>12048.14</v>
      </c>
      <c r="AD127" s="103">
        <f t="shared" si="7"/>
        <v>464865.17</v>
      </c>
      <c r="AE127" s="37">
        <f t="shared" si="8"/>
        <v>98200</v>
      </c>
      <c r="AF127" s="26">
        <f t="shared" si="9"/>
        <v>366665.17</v>
      </c>
      <c r="AG127" s="17">
        <f t="shared" si="10"/>
        <v>697967.98</v>
      </c>
      <c r="AH127" s="19">
        <f t="shared" si="11"/>
        <v>335689.34</v>
      </c>
      <c r="AI127" s="32">
        <f t="shared" si="12"/>
        <v>362278.63999999996</v>
      </c>
    </row>
    <row r="128" spans="1:35" x14ac:dyDescent="0.2">
      <c r="A128" s="1" t="s">
        <v>503</v>
      </c>
      <c r="B128" s="1" t="s">
        <v>504</v>
      </c>
      <c r="C128" s="92">
        <v>4502</v>
      </c>
      <c r="D128" s="93" t="s">
        <v>1207</v>
      </c>
      <c r="E128" s="286" t="s">
        <v>2091</v>
      </c>
      <c r="F128" s="270">
        <v>670754.54</v>
      </c>
      <c r="G128" s="270">
        <v>0</v>
      </c>
      <c r="H128" s="270">
        <v>143969.94</v>
      </c>
      <c r="I128" s="286">
        <v>118782.97</v>
      </c>
      <c r="J128" s="286">
        <v>75895.12</v>
      </c>
      <c r="L128" s="274">
        <v>145600</v>
      </c>
      <c r="Q128" s="286">
        <v>1520211.94</v>
      </c>
      <c r="S128" s="271">
        <v>572393.92000000004</v>
      </c>
      <c r="U128" s="271">
        <v>28.57</v>
      </c>
      <c r="V128" s="271">
        <v>431372</v>
      </c>
      <c r="X128" s="272">
        <v>507392</v>
      </c>
      <c r="AA128" s="272">
        <v>56217.67</v>
      </c>
      <c r="AB128" s="272">
        <v>6901.66</v>
      </c>
      <c r="AD128" s="103">
        <f t="shared" si="7"/>
        <v>814724.48</v>
      </c>
      <c r="AE128" s="37">
        <f t="shared" si="8"/>
        <v>145600</v>
      </c>
      <c r="AF128" s="26">
        <f t="shared" si="9"/>
        <v>669124.48</v>
      </c>
      <c r="AG128" s="17">
        <f t="shared" si="10"/>
        <v>1003794.49</v>
      </c>
      <c r="AH128" s="19">
        <f t="shared" si="11"/>
        <v>570511.33000000007</v>
      </c>
      <c r="AI128" s="32">
        <f t="shared" si="12"/>
        <v>433283.15999999992</v>
      </c>
    </row>
    <row r="129" spans="1:35" x14ac:dyDescent="0.2">
      <c r="A129" s="1" t="s">
        <v>503</v>
      </c>
      <c r="B129" s="1" t="s">
        <v>504</v>
      </c>
      <c r="C129" s="92">
        <v>6455</v>
      </c>
      <c r="D129" s="93" t="s">
        <v>1208</v>
      </c>
      <c r="E129" s="286" t="s">
        <v>2092</v>
      </c>
      <c r="F129" s="270">
        <v>1095540.25</v>
      </c>
      <c r="G129" s="270">
        <v>0</v>
      </c>
      <c r="H129" s="270">
        <v>71510.05</v>
      </c>
      <c r="I129" s="286">
        <v>165126.31</v>
      </c>
      <c r="J129" s="286">
        <v>111103.22</v>
      </c>
      <c r="Q129" s="286">
        <v>2436322.09</v>
      </c>
      <c r="S129" s="271">
        <v>892783.26</v>
      </c>
      <c r="V129" s="271">
        <v>238657</v>
      </c>
      <c r="X129" s="272">
        <v>393015</v>
      </c>
      <c r="AA129" s="272">
        <v>206132.1</v>
      </c>
      <c r="AB129" s="272">
        <v>17231.62</v>
      </c>
      <c r="AD129" s="103">
        <f t="shared" si="7"/>
        <v>1167050.3</v>
      </c>
      <c r="AE129" s="37">
        <f t="shared" si="8"/>
        <v>0</v>
      </c>
      <c r="AF129" s="26">
        <f t="shared" si="9"/>
        <v>1167050.3</v>
      </c>
      <c r="AG129" s="17">
        <f t="shared" si="10"/>
        <v>1131440.26</v>
      </c>
      <c r="AH129" s="19">
        <f t="shared" si="11"/>
        <v>616378.72</v>
      </c>
      <c r="AI129" s="32">
        <f t="shared" si="12"/>
        <v>515061.54000000004</v>
      </c>
    </row>
    <row r="130" spans="1:35" x14ac:dyDescent="0.2">
      <c r="A130" s="1" t="s">
        <v>503</v>
      </c>
      <c r="B130" s="1" t="s">
        <v>504</v>
      </c>
      <c r="C130" s="92">
        <v>1661</v>
      </c>
      <c r="D130" s="93" t="s">
        <v>1209</v>
      </c>
      <c r="E130" s="286" t="s">
        <v>2093</v>
      </c>
      <c r="F130" s="270">
        <v>319303.67999999999</v>
      </c>
      <c r="G130" s="270">
        <v>0</v>
      </c>
      <c r="H130" s="270">
        <v>61869.43</v>
      </c>
      <c r="I130" s="286">
        <v>346282.06</v>
      </c>
      <c r="J130" s="286">
        <v>142071.35</v>
      </c>
      <c r="K130" s="274">
        <v>0</v>
      </c>
      <c r="L130" s="274">
        <v>0</v>
      </c>
      <c r="N130" s="274">
        <v>890</v>
      </c>
      <c r="Q130" s="286">
        <v>1752442.7</v>
      </c>
      <c r="S130" s="271">
        <v>424144.34</v>
      </c>
      <c r="T130" s="271">
        <v>89500</v>
      </c>
      <c r="V130" s="271">
        <v>89120</v>
      </c>
      <c r="X130" s="272">
        <v>149431</v>
      </c>
      <c r="AA130" s="272">
        <v>96244.41</v>
      </c>
      <c r="AB130" s="272">
        <v>23272.22</v>
      </c>
      <c r="AD130" s="103">
        <f t="shared" si="7"/>
        <v>381173.11</v>
      </c>
      <c r="AE130" s="37">
        <f t="shared" si="8"/>
        <v>890</v>
      </c>
      <c r="AF130" s="26">
        <f t="shared" si="9"/>
        <v>380283.11</v>
      </c>
      <c r="AG130" s="17">
        <f t="shared" si="10"/>
        <v>602764.34000000008</v>
      </c>
      <c r="AH130" s="19">
        <f t="shared" si="11"/>
        <v>268947.63</v>
      </c>
      <c r="AI130" s="32">
        <f t="shared" si="12"/>
        <v>333816.71000000008</v>
      </c>
    </row>
    <row r="131" spans="1:35" x14ac:dyDescent="0.2">
      <c r="A131" s="1" t="s">
        <v>503</v>
      </c>
      <c r="B131" s="1" t="s">
        <v>504</v>
      </c>
      <c r="C131" s="92">
        <v>1935</v>
      </c>
      <c r="D131" s="93" t="s">
        <v>1210</v>
      </c>
      <c r="E131" s="286" t="s">
        <v>2094</v>
      </c>
      <c r="F131" s="270">
        <v>379424.01</v>
      </c>
      <c r="G131" s="270">
        <v>0</v>
      </c>
      <c r="H131" s="270">
        <v>48651.97</v>
      </c>
      <c r="I131" s="286">
        <v>365580.48</v>
      </c>
      <c r="J131" s="286">
        <v>45411.55</v>
      </c>
      <c r="Q131" s="286">
        <v>2586652.75</v>
      </c>
      <c r="S131" s="271">
        <v>365354.67</v>
      </c>
      <c r="V131" s="271">
        <v>202736</v>
      </c>
      <c r="X131" s="272">
        <v>244576</v>
      </c>
      <c r="AA131" s="272">
        <v>92398.49</v>
      </c>
      <c r="AB131" s="272">
        <v>26325.439999999999</v>
      </c>
      <c r="AD131" s="103">
        <f t="shared" si="7"/>
        <v>428075.98</v>
      </c>
      <c r="AE131" s="37">
        <f t="shared" si="8"/>
        <v>0</v>
      </c>
      <c r="AF131" s="26">
        <f t="shared" si="9"/>
        <v>428075.98</v>
      </c>
      <c r="AG131" s="17">
        <f t="shared" si="10"/>
        <v>568090.66999999993</v>
      </c>
      <c r="AH131" s="19">
        <f t="shared" si="11"/>
        <v>363299.93</v>
      </c>
      <c r="AI131" s="32">
        <f t="shared" si="12"/>
        <v>204790.73999999993</v>
      </c>
    </row>
    <row r="132" spans="1:35" x14ac:dyDescent="0.2">
      <c r="A132" s="1" t="s">
        <v>503</v>
      </c>
      <c r="B132" s="1" t="s">
        <v>504</v>
      </c>
      <c r="C132" s="92">
        <v>4296</v>
      </c>
      <c r="D132" s="93" t="s">
        <v>1211</v>
      </c>
      <c r="E132" s="286" t="s">
        <v>2095</v>
      </c>
      <c r="F132" s="270">
        <v>612021.02</v>
      </c>
      <c r="G132" s="270">
        <v>0</v>
      </c>
      <c r="H132" s="270">
        <v>92266.68</v>
      </c>
      <c r="I132" s="286">
        <v>55307.25</v>
      </c>
      <c r="J132" s="286">
        <v>72667.89</v>
      </c>
      <c r="L132" s="274">
        <v>126900</v>
      </c>
      <c r="Q132" s="286">
        <v>1898238.82</v>
      </c>
      <c r="S132" s="271">
        <v>640972.77</v>
      </c>
      <c r="V132" s="271">
        <v>289444</v>
      </c>
      <c r="X132" s="272">
        <v>373704</v>
      </c>
      <c r="AA132" s="272">
        <v>111564.31</v>
      </c>
      <c r="AB132" s="272">
        <v>14803.9</v>
      </c>
      <c r="AD132" s="103">
        <f t="shared" si="7"/>
        <v>704287.7</v>
      </c>
      <c r="AE132" s="37">
        <f t="shared" si="8"/>
        <v>126900</v>
      </c>
      <c r="AF132" s="26">
        <f t="shared" si="9"/>
        <v>577387.69999999995</v>
      </c>
      <c r="AG132" s="17">
        <f t="shared" si="10"/>
        <v>930416.77</v>
      </c>
      <c r="AH132" s="19">
        <f t="shared" si="11"/>
        <v>500072.21</v>
      </c>
      <c r="AI132" s="32">
        <f t="shared" si="12"/>
        <v>430344.56</v>
      </c>
    </row>
    <row r="133" spans="1:35" x14ac:dyDescent="0.2">
      <c r="A133" s="1" t="s">
        <v>503</v>
      </c>
      <c r="B133" s="1" t="s">
        <v>504</v>
      </c>
      <c r="C133" s="92">
        <v>4985</v>
      </c>
      <c r="D133" s="93" t="s">
        <v>1212</v>
      </c>
      <c r="E133" s="286" t="s">
        <v>2096</v>
      </c>
      <c r="F133" s="270">
        <v>792472.83</v>
      </c>
      <c r="G133" s="270">
        <v>0</v>
      </c>
      <c r="H133" s="270">
        <v>144749</v>
      </c>
      <c r="I133" s="286">
        <v>390622.19</v>
      </c>
      <c r="J133" s="286">
        <v>27898.01</v>
      </c>
      <c r="Q133" s="286">
        <v>2434424.27</v>
      </c>
      <c r="S133" s="271">
        <v>474554.67</v>
      </c>
      <c r="V133" s="271">
        <v>286150</v>
      </c>
      <c r="X133" s="272">
        <v>350110</v>
      </c>
      <c r="AA133" s="272">
        <v>105619.68</v>
      </c>
      <c r="AB133" s="272">
        <v>26059.279999999999</v>
      </c>
      <c r="AD133" s="103">
        <f t="shared" ref="AD133:AD189" si="13">SUM(F133:H133)</f>
        <v>937221.83</v>
      </c>
      <c r="AE133" s="37">
        <f t="shared" ref="AE133:AE189" si="14">SUM(K133:N133)</f>
        <v>0</v>
      </c>
      <c r="AF133" s="26">
        <f t="shared" ref="AF133:AF189" si="15">AD133-AE133</f>
        <v>937221.83</v>
      </c>
      <c r="AG133" s="17">
        <f t="shared" ref="AG133:AG189" si="16">SUM(R133:W133)</f>
        <v>760704.66999999993</v>
      </c>
      <c r="AH133" s="19">
        <f t="shared" ref="AH133:AH189" si="17">SUM(X133:AC133)</f>
        <v>481788.95999999996</v>
      </c>
      <c r="AI133" s="32">
        <f t="shared" ref="AI133:AI189" si="18">AG133-AH133</f>
        <v>278915.70999999996</v>
      </c>
    </row>
    <row r="134" spans="1:35" x14ac:dyDescent="0.2">
      <c r="A134" s="1" t="s">
        <v>503</v>
      </c>
      <c r="B134" s="1" t="s">
        <v>504</v>
      </c>
      <c r="C134" s="92">
        <v>6488</v>
      </c>
      <c r="D134" s="93" t="s">
        <v>1213</v>
      </c>
      <c r="E134" s="286" t="s">
        <v>2097</v>
      </c>
      <c r="F134" s="270">
        <v>500127.03</v>
      </c>
      <c r="G134" s="270">
        <v>0</v>
      </c>
      <c r="H134" s="270">
        <v>122825.58</v>
      </c>
      <c r="I134" s="286">
        <v>445847.03</v>
      </c>
      <c r="J134" s="286">
        <v>65865.990000000005</v>
      </c>
      <c r="L134" s="274">
        <v>103800</v>
      </c>
      <c r="Q134" s="286">
        <v>2150215.54</v>
      </c>
      <c r="S134" s="271">
        <v>898710.04</v>
      </c>
      <c r="V134" s="271">
        <v>205674</v>
      </c>
      <c r="X134" s="272">
        <v>376214</v>
      </c>
      <c r="AA134" s="272">
        <v>236440.58</v>
      </c>
      <c r="AB134" s="272">
        <v>27812.02</v>
      </c>
      <c r="AD134" s="103">
        <f t="shared" si="13"/>
        <v>622952.61</v>
      </c>
      <c r="AE134" s="37">
        <f t="shared" si="14"/>
        <v>103800</v>
      </c>
      <c r="AF134" s="26">
        <f t="shared" si="15"/>
        <v>519152.61</v>
      </c>
      <c r="AG134" s="17">
        <f t="shared" si="16"/>
        <v>1104384.04</v>
      </c>
      <c r="AH134" s="19">
        <f t="shared" si="17"/>
        <v>640466.6</v>
      </c>
      <c r="AI134" s="32">
        <f t="shared" si="18"/>
        <v>463917.44000000006</v>
      </c>
    </row>
    <row r="135" spans="1:35" x14ac:dyDescent="0.2">
      <c r="A135" s="1" t="s">
        <v>503</v>
      </c>
      <c r="B135" s="1" t="s">
        <v>504</v>
      </c>
      <c r="C135" s="92">
        <v>789</v>
      </c>
      <c r="D135" s="93" t="s">
        <v>1214</v>
      </c>
      <c r="E135" s="286" t="s">
        <v>2160</v>
      </c>
      <c r="F135" s="270">
        <v>266450.55</v>
      </c>
      <c r="G135" s="270">
        <v>0</v>
      </c>
      <c r="H135" s="270">
        <v>23075.94</v>
      </c>
      <c r="I135" s="286">
        <v>295366.81</v>
      </c>
      <c r="J135" s="286">
        <v>101252.77</v>
      </c>
      <c r="Q135" s="286">
        <v>1699412.19</v>
      </c>
      <c r="S135" s="271">
        <v>310611.74</v>
      </c>
      <c r="V135" s="271">
        <v>136038</v>
      </c>
      <c r="X135" s="272">
        <v>171078</v>
      </c>
      <c r="AA135" s="272">
        <v>57581.2</v>
      </c>
      <c r="AB135" s="272">
        <v>27582.2</v>
      </c>
      <c r="AD135" s="103">
        <f t="shared" si="13"/>
        <v>289526.49</v>
      </c>
      <c r="AE135" s="37">
        <f t="shared" si="14"/>
        <v>0</v>
      </c>
      <c r="AF135" s="26">
        <f t="shared" si="15"/>
        <v>289526.49</v>
      </c>
      <c r="AG135" s="17">
        <f t="shared" si="16"/>
        <v>446649.74</v>
      </c>
      <c r="AH135" s="19">
        <f t="shared" si="17"/>
        <v>256241.40000000002</v>
      </c>
      <c r="AI135" s="32">
        <f t="shared" si="18"/>
        <v>190408.33999999997</v>
      </c>
    </row>
    <row r="136" spans="1:35" x14ac:dyDescent="0.2">
      <c r="A136" s="1" t="s">
        <v>507</v>
      </c>
      <c r="B136" s="1" t="s">
        <v>508</v>
      </c>
      <c r="C136" s="92">
        <v>8307</v>
      </c>
      <c r="D136" s="93" t="s">
        <v>1215</v>
      </c>
      <c r="E136" s="286" t="s">
        <v>2098</v>
      </c>
      <c r="F136" s="270">
        <v>872509.26</v>
      </c>
      <c r="G136" s="270">
        <v>0</v>
      </c>
      <c r="H136" s="270">
        <v>120774.99</v>
      </c>
      <c r="I136" s="286">
        <v>713105.74</v>
      </c>
      <c r="J136" s="286">
        <v>38887.14</v>
      </c>
      <c r="L136" s="274">
        <v>8250</v>
      </c>
      <c r="P136" s="286">
        <v>5015.3</v>
      </c>
      <c r="Q136" s="286">
        <v>3628521.74</v>
      </c>
      <c r="S136" s="271">
        <v>789123.37</v>
      </c>
      <c r="V136" s="271">
        <v>278649</v>
      </c>
      <c r="W136" s="271">
        <v>3000</v>
      </c>
      <c r="X136" s="272">
        <v>437300</v>
      </c>
      <c r="AA136" s="272">
        <v>149367.39000000001</v>
      </c>
      <c r="AB136" s="272">
        <v>34729.5</v>
      </c>
      <c r="AD136" s="103">
        <f t="shared" si="13"/>
        <v>993284.25</v>
      </c>
      <c r="AE136" s="37">
        <f t="shared" si="14"/>
        <v>8250</v>
      </c>
      <c r="AF136" s="26">
        <f t="shared" si="15"/>
        <v>985034.25</v>
      </c>
      <c r="AG136" s="17">
        <f t="shared" si="16"/>
        <v>1070772.3700000001</v>
      </c>
      <c r="AH136" s="19">
        <f t="shared" si="17"/>
        <v>621396.89</v>
      </c>
      <c r="AI136" s="32">
        <f t="shared" si="18"/>
        <v>449375.4800000001</v>
      </c>
    </row>
    <row r="137" spans="1:35" x14ac:dyDescent="0.2">
      <c r="A137" s="1" t="s">
        <v>507</v>
      </c>
      <c r="B137" s="1" t="s">
        <v>508</v>
      </c>
      <c r="C137" s="92">
        <v>4857</v>
      </c>
      <c r="D137" s="93" t="s">
        <v>1216</v>
      </c>
      <c r="E137" s="286" t="s">
        <v>2099</v>
      </c>
      <c r="F137" s="270">
        <v>395481.51</v>
      </c>
      <c r="G137" s="270">
        <v>76800</v>
      </c>
      <c r="H137" s="270">
        <v>158399.63</v>
      </c>
      <c r="I137" s="286">
        <v>1068082.3799999999</v>
      </c>
      <c r="J137" s="286">
        <v>31917.38</v>
      </c>
      <c r="L137" s="274">
        <v>7762.5</v>
      </c>
      <c r="P137" s="286">
        <v>232.46</v>
      </c>
      <c r="Q137" s="286">
        <v>365872.84</v>
      </c>
      <c r="S137" s="271">
        <v>322967.63</v>
      </c>
      <c r="V137" s="271">
        <v>359531</v>
      </c>
      <c r="W137" s="271">
        <v>6000</v>
      </c>
      <c r="X137" s="272">
        <v>437389</v>
      </c>
      <c r="AA137" s="272">
        <v>141663.94</v>
      </c>
      <c r="AB137" s="272">
        <v>17016.82</v>
      </c>
      <c r="AD137" s="103">
        <f t="shared" si="13"/>
        <v>630681.14</v>
      </c>
      <c r="AE137" s="37">
        <f t="shared" si="14"/>
        <v>7762.5</v>
      </c>
      <c r="AF137" s="26">
        <f t="shared" si="15"/>
        <v>622918.64</v>
      </c>
      <c r="AG137" s="17">
        <f t="shared" si="16"/>
        <v>688498.63</v>
      </c>
      <c r="AH137" s="19">
        <f t="shared" si="17"/>
        <v>596069.75999999989</v>
      </c>
      <c r="AI137" s="32">
        <f t="shared" si="18"/>
        <v>92428.870000000112</v>
      </c>
    </row>
    <row r="138" spans="1:35" x14ac:dyDescent="0.2">
      <c r="A138" s="1" t="s">
        <v>507</v>
      </c>
      <c r="B138" s="1" t="s">
        <v>508</v>
      </c>
      <c r="C138" s="92">
        <v>4343</v>
      </c>
      <c r="D138" s="93" t="s">
        <v>1217</v>
      </c>
      <c r="E138" s="286" t="s">
        <v>2100</v>
      </c>
      <c r="F138" s="270">
        <v>637009.23</v>
      </c>
      <c r="G138" s="270">
        <v>19910</v>
      </c>
      <c r="H138" s="270">
        <v>195252.97</v>
      </c>
      <c r="I138" s="286">
        <v>98376.14</v>
      </c>
      <c r="J138" s="286">
        <v>60342.8</v>
      </c>
      <c r="L138" s="274">
        <v>7762.5</v>
      </c>
      <c r="N138" s="274">
        <v>301559.44</v>
      </c>
      <c r="Q138" s="286">
        <v>2122751.4700000002</v>
      </c>
      <c r="S138" s="271">
        <v>446925.03</v>
      </c>
      <c r="V138" s="271">
        <v>382354</v>
      </c>
      <c r="W138" s="271">
        <v>3000</v>
      </c>
      <c r="X138" s="272">
        <v>454274</v>
      </c>
      <c r="AA138" s="272">
        <v>152771.46</v>
      </c>
      <c r="AB138" s="272">
        <v>3963.64</v>
      </c>
      <c r="AD138" s="103">
        <f t="shared" si="13"/>
        <v>852172.2</v>
      </c>
      <c r="AE138" s="37">
        <f t="shared" si="14"/>
        <v>309321.94</v>
      </c>
      <c r="AF138" s="26">
        <f t="shared" si="15"/>
        <v>542850.26</v>
      </c>
      <c r="AG138" s="17">
        <f t="shared" si="16"/>
        <v>832279.03</v>
      </c>
      <c r="AH138" s="19">
        <f t="shared" si="17"/>
        <v>611009.1</v>
      </c>
      <c r="AI138" s="32">
        <f t="shared" si="18"/>
        <v>221269.93000000005</v>
      </c>
    </row>
    <row r="139" spans="1:35" x14ac:dyDescent="0.2">
      <c r="A139" s="1" t="s">
        <v>507</v>
      </c>
      <c r="B139" s="1" t="s">
        <v>508</v>
      </c>
      <c r="C139" s="92">
        <v>4628</v>
      </c>
      <c r="D139" s="93" t="s">
        <v>1218</v>
      </c>
      <c r="E139" s="286" t="s">
        <v>2101</v>
      </c>
      <c r="F139" s="270">
        <v>420681.18</v>
      </c>
      <c r="G139" s="270">
        <v>0</v>
      </c>
      <c r="H139" s="270">
        <v>125036.36</v>
      </c>
      <c r="I139" s="286">
        <v>1441326.36</v>
      </c>
      <c r="J139" s="286">
        <v>101850.49</v>
      </c>
      <c r="L139" s="274">
        <v>7762.5</v>
      </c>
      <c r="N139" s="274">
        <v>42175</v>
      </c>
      <c r="Q139" s="286">
        <v>765116.2</v>
      </c>
      <c r="S139" s="271">
        <v>170797.43</v>
      </c>
      <c r="T139" s="271">
        <v>23750</v>
      </c>
      <c r="V139" s="271">
        <v>258359</v>
      </c>
      <c r="W139" s="271">
        <v>6000</v>
      </c>
      <c r="X139" s="272">
        <v>344730</v>
      </c>
      <c r="AA139" s="272">
        <v>120731.82</v>
      </c>
      <c r="AB139" s="272">
        <v>25103.06</v>
      </c>
      <c r="AD139" s="103">
        <f t="shared" si="13"/>
        <v>545717.54</v>
      </c>
      <c r="AE139" s="37">
        <f t="shared" si="14"/>
        <v>49937.5</v>
      </c>
      <c r="AF139" s="26">
        <f t="shared" si="15"/>
        <v>495780.04000000004</v>
      </c>
      <c r="AG139" s="17">
        <f t="shared" si="16"/>
        <v>458906.43</v>
      </c>
      <c r="AH139" s="19">
        <f t="shared" si="17"/>
        <v>490564.88</v>
      </c>
      <c r="AI139" s="32">
        <f t="shared" si="18"/>
        <v>-31658.450000000012</v>
      </c>
    </row>
    <row r="140" spans="1:35" x14ac:dyDescent="0.2">
      <c r="A140" s="1" t="s">
        <v>507</v>
      </c>
      <c r="B140" s="1" t="s">
        <v>508</v>
      </c>
      <c r="C140" s="92">
        <v>5183</v>
      </c>
      <c r="D140" s="93" t="s">
        <v>1219</v>
      </c>
      <c r="E140" s="286" t="s">
        <v>2102</v>
      </c>
      <c r="F140" s="270">
        <v>246182.71</v>
      </c>
      <c r="G140" s="270">
        <v>0</v>
      </c>
      <c r="H140" s="270">
        <v>93390.26</v>
      </c>
      <c r="I140" s="286">
        <v>312677.15000000002</v>
      </c>
      <c r="J140" s="286">
        <v>38901.279999999999</v>
      </c>
      <c r="L140" s="274">
        <v>5062.5</v>
      </c>
      <c r="N140" s="274">
        <v>160</v>
      </c>
      <c r="Q140" s="286">
        <v>3234091.19</v>
      </c>
      <c r="S140" s="271">
        <v>410176.04</v>
      </c>
      <c r="V140" s="271">
        <v>202417</v>
      </c>
      <c r="W140" s="271">
        <v>6000</v>
      </c>
      <c r="X140" s="272">
        <v>285731</v>
      </c>
      <c r="AA140" s="272">
        <v>231829.52</v>
      </c>
      <c r="AB140" s="272">
        <v>24124.66</v>
      </c>
      <c r="AD140" s="103">
        <f t="shared" si="13"/>
        <v>339572.97</v>
      </c>
      <c r="AE140" s="37">
        <f t="shared" si="14"/>
        <v>5222.5</v>
      </c>
      <c r="AF140" s="26">
        <f t="shared" si="15"/>
        <v>334350.46999999997</v>
      </c>
      <c r="AG140" s="17">
        <f t="shared" si="16"/>
        <v>618593.04</v>
      </c>
      <c r="AH140" s="19">
        <f t="shared" si="17"/>
        <v>541685.18000000005</v>
      </c>
      <c r="AI140" s="32">
        <f t="shared" si="18"/>
        <v>76907.859999999986</v>
      </c>
    </row>
    <row r="141" spans="1:35" x14ac:dyDescent="0.2">
      <c r="A141" s="1" t="s">
        <v>507</v>
      </c>
      <c r="B141" s="1" t="s">
        <v>508</v>
      </c>
      <c r="C141" s="92">
        <v>3400</v>
      </c>
      <c r="D141" s="93" t="s">
        <v>1220</v>
      </c>
      <c r="E141" s="286" t="s">
        <v>2103</v>
      </c>
      <c r="F141" s="270">
        <v>311683.40999999997</v>
      </c>
      <c r="G141" s="270">
        <v>0</v>
      </c>
      <c r="H141" s="270">
        <v>108885.1</v>
      </c>
      <c r="I141" s="286">
        <v>562089.18999999994</v>
      </c>
      <c r="J141" s="286">
        <v>121626.47</v>
      </c>
      <c r="L141" s="274">
        <v>8025</v>
      </c>
      <c r="Q141" s="286">
        <v>1809525.85</v>
      </c>
      <c r="S141" s="271">
        <v>385030.16</v>
      </c>
      <c r="V141" s="271">
        <v>146566</v>
      </c>
      <c r="W141" s="271">
        <v>3000</v>
      </c>
      <c r="X141" s="272">
        <v>225164</v>
      </c>
      <c r="AA141" s="272">
        <v>46330.879999999997</v>
      </c>
      <c r="AB141" s="272">
        <v>20650.060000000001</v>
      </c>
      <c r="AD141" s="103">
        <f t="shared" si="13"/>
        <v>420568.51</v>
      </c>
      <c r="AE141" s="37">
        <f t="shared" si="14"/>
        <v>8025</v>
      </c>
      <c r="AF141" s="26">
        <f t="shared" si="15"/>
        <v>412543.51</v>
      </c>
      <c r="AG141" s="17">
        <f t="shared" si="16"/>
        <v>534596.15999999992</v>
      </c>
      <c r="AH141" s="19">
        <f t="shared" si="17"/>
        <v>292144.94</v>
      </c>
      <c r="AI141" s="32">
        <f t="shared" si="18"/>
        <v>242451.21999999991</v>
      </c>
    </row>
    <row r="142" spans="1:35" x14ac:dyDescent="0.2">
      <c r="A142" s="1" t="s">
        <v>507</v>
      </c>
      <c r="B142" s="1" t="s">
        <v>508</v>
      </c>
      <c r="C142" s="92">
        <v>7272</v>
      </c>
      <c r="D142" s="93" t="s">
        <v>1221</v>
      </c>
      <c r="E142" s="286" t="s">
        <v>2104</v>
      </c>
      <c r="F142" s="270">
        <v>560743.28</v>
      </c>
      <c r="G142" s="270">
        <v>0</v>
      </c>
      <c r="H142" s="270">
        <v>20259.169999999998</v>
      </c>
      <c r="I142" s="286">
        <v>1120087</v>
      </c>
      <c r="J142" s="286">
        <v>222148.07</v>
      </c>
      <c r="L142" s="274">
        <v>8100</v>
      </c>
      <c r="Q142" s="286">
        <v>1034850.95</v>
      </c>
      <c r="S142" s="271">
        <v>449675.46</v>
      </c>
      <c r="V142" s="271">
        <v>326977</v>
      </c>
      <c r="W142" s="271">
        <v>6000</v>
      </c>
      <c r="X142" s="272">
        <v>399059</v>
      </c>
      <c r="AA142" s="272">
        <v>237515.85</v>
      </c>
      <c r="AB142" s="272">
        <v>36066.35</v>
      </c>
      <c r="AD142" s="103">
        <f t="shared" si="13"/>
        <v>581002.45000000007</v>
      </c>
      <c r="AE142" s="37">
        <f t="shared" si="14"/>
        <v>8100</v>
      </c>
      <c r="AF142" s="26">
        <f t="shared" si="15"/>
        <v>572902.45000000007</v>
      </c>
      <c r="AG142" s="17">
        <f t="shared" si="16"/>
        <v>782652.46</v>
      </c>
      <c r="AH142" s="19">
        <f t="shared" si="17"/>
        <v>672641.2</v>
      </c>
      <c r="AI142" s="32">
        <f t="shared" si="18"/>
        <v>110011.26000000001</v>
      </c>
    </row>
    <row r="143" spans="1:35" x14ac:dyDescent="0.2">
      <c r="A143" s="1" t="s">
        <v>507</v>
      </c>
      <c r="B143" s="1" t="s">
        <v>508</v>
      </c>
      <c r="C143" s="92">
        <v>4130</v>
      </c>
      <c r="D143" s="93" t="s">
        <v>1222</v>
      </c>
      <c r="E143" s="286" t="s">
        <v>2105</v>
      </c>
      <c r="F143" s="270">
        <v>588825.26</v>
      </c>
      <c r="G143" s="270">
        <v>0</v>
      </c>
      <c r="H143" s="270">
        <v>64730.76</v>
      </c>
      <c r="I143" s="286">
        <v>171166.35</v>
      </c>
      <c r="J143" s="286">
        <v>141327.04000000001</v>
      </c>
      <c r="L143" s="274">
        <v>7725</v>
      </c>
      <c r="N143" s="274">
        <v>183.01</v>
      </c>
      <c r="Q143" s="286">
        <v>1778360.15</v>
      </c>
      <c r="S143" s="271">
        <v>580648.35</v>
      </c>
      <c r="V143" s="271">
        <v>119196</v>
      </c>
      <c r="W143" s="271">
        <v>3000</v>
      </c>
      <c r="X143" s="272">
        <v>220924</v>
      </c>
      <c r="AA143" s="272">
        <v>140715.28</v>
      </c>
      <c r="AB143" s="272">
        <v>15657.44</v>
      </c>
      <c r="AD143" s="103">
        <f t="shared" si="13"/>
        <v>653556.02</v>
      </c>
      <c r="AE143" s="37">
        <f t="shared" si="14"/>
        <v>7908.01</v>
      </c>
      <c r="AF143" s="26">
        <f t="shared" si="15"/>
        <v>645648.01</v>
      </c>
      <c r="AG143" s="17">
        <f t="shared" si="16"/>
        <v>702844.35</v>
      </c>
      <c r="AH143" s="19">
        <f t="shared" si="17"/>
        <v>377296.72000000003</v>
      </c>
      <c r="AI143" s="32">
        <f t="shared" si="18"/>
        <v>325547.62999999995</v>
      </c>
    </row>
    <row r="144" spans="1:35" x14ac:dyDescent="0.2">
      <c r="A144" s="1" t="s">
        <v>507</v>
      </c>
      <c r="B144" s="1" t="s">
        <v>508</v>
      </c>
      <c r="C144" s="92">
        <v>3177</v>
      </c>
      <c r="D144" s="93" t="s">
        <v>1223</v>
      </c>
      <c r="E144" s="286" t="s">
        <v>2106</v>
      </c>
      <c r="F144" s="270">
        <v>466732.26</v>
      </c>
      <c r="G144" s="270">
        <v>43600</v>
      </c>
      <c r="H144" s="270">
        <v>80850.06</v>
      </c>
      <c r="I144" s="286">
        <v>375775.73</v>
      </c>
      <c r="J144" s="286">
        <v>36582.92</v>
      </c>
      <c r="L144" s="274">
        <v>36862.5</v>
      </c>
      <c r="N144" s="274">
        <v>824.25</v>
      </c>
      <c r="Q144" s="286">
        <v>2463401.71</v>
      </c>
      <c r="S144" s="271">
        <v>403048.73</v>
      </c>
      <c r="V144" s="271">
        <v>142534</v>
      </c>
      <c r="W144" s="271">
        <v>3000</v>
      </c>
      <c r="X144" s="272">
        <v>220620</v>
      </c>
      <c r="AA144" s="272">
        <v>467677.78</v>
      </c>
      <c r="AB144" s="272">
        <v>21672.44</v>
      </c>
      <c r="AD144" s="103">
        <f t="shared" si="13"/>
        <v>591182.32000000007</v>
      </c>
      <c r="AE144" s="37">
        <f t="shared" si="14"/>
        <v>37686.75</v>
      </c>
      <c r="AF144" s="26">
        <f t="shared" si="15"/>
        <v>553495.57000000007</v>
      </c>
      <c r="AG144" s="17">
        <f t="shared" si="16"/>
        <v>548582.73</v>
      </c>
      <c r="AH144" s="19">
        <f t="shared" si="17"/>
        <v>709970.22</v>
      </c>
      <c r="AI144" s="32">
        <f t="shared" si="18"/>
        <v>-161387.49</v>
      </c>
    </row>
    <row r="145" spans="1:35" x14ac:dyDescent="0.2">
      <c r="A145" s="1" t="s">
        <v>507</v>
      </c>
      <c r="B145" s="1" t="s">
        <v>508</v>
      </c>
      <c r="C145" s="92">
        <v>5043</v>
      </c>
      <c r="D145" s="93" t="s">
        <v>1224</v>
      </c>
      <c r="E145" s="286" t="s">
        <v>2107</v>
      </c>
      <c r="F145" s="270">
        <v>348335.73</v>
      </c>
      <c r="G145" s="270">
        <v>0</v>
      </c>
      <c r="H145" s="270">
        <v>110816.32000000001</v>
      </c>
      <c r="I145" s="286">
        <v>55075.06</v>
      </c>
      <c r="J145" s="286">
        <v>92979.18</v>
      </c>
      <c r="L145" s="274">
        <v>10725</v>
      </c>
      <c r="N145" s="274">
        <v>5.96</v>
      </c>
      <c r="Q145" s="286">
        <v>1748544.54</v>
      </c>
      <c r="S145" s="271">
        <v>525798.6</v>
      </c>
      <c r="V145" s="271">
        <v>269227</v>
      </c>
      <c r="W145" s="271">
        <v>3000</v>
      </c>
      <c r="X145" s="272">
        <v>353849</v>
      </c>
      <c r="AA145" s="272">
        <v>180395.72</v>
      </c>
      <c r="AB145" s="272">
        <v>8625.4599999999991</v>
      </c>
      <c r="AD145" s="103">
        <f t="shared" si="13"/>
        <v>459152.05</v>
      </c>
      <c r="AE145" s="37">
        <f t="shared" si="14"/>
        <v>10730.96</v>
      </c>
      <c r="AF145" s="26">
        <f t="shared" si="15"/>
        <v>448421.08999999997</v>
      </c>
      <c r="AG145" s="17">
        <f t="shared" si="16"/>
        <v>798025.6</v>
      </c>
      <c r="AH145" s="19">
        <f t="shared" si="17"/>
        <v>542870.17999999993</v>
      </c>
      <c r="AI145" s="32">
        <f t="shared" si="18"/>
        <v>255155.42000000004</v>
      </c>
    </row>
    <row r="146" spans="1:35" x14ac:dyDescent="0.2">
      <c r="A146" s="1" t="s">
        <v>507</v>
      </c>
      <c r="B146" s="1" t="s">
        <v>508</v>
      </c>
      <c r="C146" s="92">
        <v>4781</v>
      </c>
      <c r="D146" s="93" t="s">
        <v>1225</v>
      </c>
      <c r="E146" s="286" t="s">
        <v>2108</v>
      </c>
      <c r="F146" s="270">
        <v>466068.24</v>
      </c>
      <c r="G146" s="270">
        <v>0</v>
      </c>
      <c r="H146" s="270">
        <v>178653.64</v>
      </c>
      <c r="I146" s="286">
        <v>1295923.8500000001</v>
      </c>
      <c r="J146" s="286">
        <v>125983.44</v>
      </c>
      <c r="L146" s="274">
        <v>8100</v>
      </c>
      <c r="N146" s="274">
        <v>445.05</v>
      </c>
      <c r="P146" s="286">
        <v>4381.12</v>
      </c>
      <c r="Q146" s="286">
        <v>577706.88</v>
      </c>
      <c r="S146" s="271">
        <v>624317.44999999995</v>
      </c>
      <c r="V146" s="271">
        <v>283360</v>
      </c>
      <c r="W146" s="271">
        <v>6000</v>
      </c>
      <c r="X146" s="272">
        <v>397954</v>
      </c>
      <c r="AA146" s="272">
        <v>147854.26</v>
      </c>
      <c r="AB146" s="272">
        <v>25592.82</v>
      </c>
      <c r="AD146" s="103">
        <f t="shared" si="13"/>
        <v>644721.88</v>
      </c>
      <c r="AE146" s="37">
        <f t="shared" si="14"/>
        <v>8545.0499999999993</v>
      </c>
      <c r="AF146" s="26">
        <f t="shared" si="15"/>
        <v>636176.82999999996</v>
      </c>
      <c r="AG146" s="17">
        <f t="shared" si="16"/>
        <v>913677.45</v>
      </c>
      <c r="AH146" s="19">
        <f t="shared" si="17"/>
        <v>571401.07999999996</v>
      </c>
      <c r="AI146" s="32">
        <f t="shared" si="18"/>
        <v>342276.37</v>
      </c>
    </row>
    <row r="147" spans="1:35" x14ac:dyDescent="0.2">
      <c r="A147" s="1" t="s">
        <v>507</v>
      </c>
      <c r="B147" s="1" t="s">
        <v>508</v>
      </c>
      <c r="C147" s="92">
        <v>7022</v>
      </c>
      <c r="D147" s="93" t="s">
        <v>1226</v>
      </c>
      <c r="E147" s="286" t="s">
        <v>2109</v>
      </c>
      <c r="F147" s="270">
        <v>431760.03</v>
      </c>
      <c r="G147" s="270">
        <v>0</v>
      </c>
      <c r="H147" s="270">
        <v>95587.77</v>
      </c>
      <c r="I147" s="286">
        <v>82521.490000000005</v>
      </c>
      <c r="J147" s="286">
        <v>167370.04</v>
      </c>
      <c r="L147" s="274">
        <v>8025</v>
      </c>
      <c r="N147" s="274">
        <v>673.38</v>
      </c>
      <c r="Q147" s="286">
        <v>3628551.99</v>
      </c>
      <c r="S147" s="271">
        <v>447765.88</v>
      </c>
      <c r="V147" s="271">
        <v>438690</v>
      </c>
      <c r="W147" s="271">
        <v>6000</v>
      </c>
      <c r="X147" s="272">
        <v>557410</v>
      </c>
      <c r="AA147" s="272">
        <v>180786.55</v>
      </c>
      <c r="AB147" s="272">
        <v>12043.32</v>
      </c>
      <c r="AD147" s="103">
        <f t="shared" si="13"/>
        <v>527347.80000000005</v>
      </c>
      <c r="AE147" s="37">
        <f t="shared" si="14"/>
        <v>8698.3799999999992</v>
      </c>
      <c r="AF147" s="26">
        <f t="shared" si="15"/>
        <v>518649.42000000004</v>
      </c>
      <c r="AG147" s="17">
        <f t="shared" si="16"/>
        <v>892455.88</v>
      </c>
      <c r="AH147" s="19">
        <f t="shared" si="17"/>
        <v>750239.87</v>
      </c>
      <c r="AI147" s="32">
        <f t="shared" si="18"/>
        <v>142216.01</v>
      </c>
    </row>
    <row r="148" spans="1:35" x14ac:dyDescent="0.2">
      <c r="A148" s="1" t="s">
        <v>507</v>
      </c>
      <c r="B148" s="1" t="s">
        <v>508</v>
      </c>
      <c r="C148" s="92">
        <v>5099</v>
      </c>
      <c r="D148" s="93" t="s">
        <v>1227</v>
      </c>
      <c r="E148" s="286" t="s">
        <v>2110</v>
      </c>
      <c r="F148" s="270">
        <v>543663.55000000005</v>
      </c>
      <c r="G148" s="270">
        <v>0</v>
      </c>
      <c r="H148" s="270">
        <v>75948.210000000006</v>
      </c>
      <c r="I148" s="286">
        <v>308814.58</v>
      </c>
      <c r="J148" s="286">
        <v>70054.759999999995</v>
      </c>
      <c r="L148" s="274">
        <v>0</v>
      </c>
      <c r="Q148" s="286">
        <v>2252597.11</v>
      </c>
      <c r="S148" s="271">
        <v>391054.73</v>
      </c>
      <c r="V148" s="271">
        <v>346675</v>
      </c>
      <c r="W148" s="271">
        <v>6000</v>
      </c>
      <c r="X148" s="272">
        <v>436009</v>
      </c>
      <c r="AA148" s="272">
        <v>94125.48</v>
      </c>
      <c r="AB148" s="272">
        <v>29756.98</v>
      </c>
      <c r="AD148" s="103">
        <f t="shared" si="13"/>
        <v>619611.76</v>
      </c>
      <c r="AE148" s="37">
        <f t="shared" si="14"/>
        <v>0</v>
      </c>
      <c r="AF148" s="26">
        <f t="shared" si="15"/>
        <v>619611.76</v>
      </c>
      <c r="AG148" s="17">
        <f t="shared" si="16"/>
        <v>743729.73</v>
      </c>
      <c r="AH148" s="19">
        <f t="shared" si="17"/>
        <v>559891.46</v>
      </c>
      <c r="AI148" s="32">
        <f t="shared" si="18"/>
        <v>183838.27000000002</v>
      </c>
    </row>
    <row r="149" spans="1:35" x14ac:dyDescent="0.2">
      <c r="A149" s="1" t="s">
        <v>507</v>
      </c>
      <c r="B149" s="1" t="s">
        <v>508</v>
      </c>
      <c r="C149" s="92">
        <v>2341</v>
      </c>
      <c r="D149" s="93" t="s">
        <v>1228</v>
      </c>
      <c r="E149" s="286" t="s">
        <v>2111</v>
      </c>
      <c r="F149" s="270">
        <v>247291.85</v>
      </c>
      <c r="G149" s="270">
        <v>0</v>
      </c>
      <c r="H149" s="270">
        <v>39407.74</v>
      </c>
      <c r="I149" s="286">
        <v>1467524.07</v>
      </c>
      <c r="J149" s="286">
        <v>47618.95</v>
      </c>
      <c r="L149" s="274">
        <v>21500</v>
      </c>
      <c r="Q149" s="286">
        <v>605433.22</v>
      </c>
      <c r="S149" s="271">
        <v>290418.90000000002</v>
      </c>
      <c r="V149" s="271">
        <v>142002</v>
      </c>
      <c r="W149" s="271">
        <v>3000</v>
      </c>
      <c r="X149" s="272">
        <v>203978</v>
      </c>
      <c r="AA149" s="272">
        <v>93580.73</v>
      </c>
      <c r="AB149" s="272">
        <v>25966.880000000001</v>
      </c>
      <c r="AD149" s="103">
        <f t="shared" si="13"/>
        <v>286699.59000000003</v>
      </c>
      <c r="AE149" s="37">
        <f t="shared" si="14"/>
        <v>21500</v>
      </c>
      <c r="AF149" s="26">
        <f t="shared" si="15"/>
        <v>265199.59000000003</v>
      </c>
      <c r="AG149" s="17">
        <f t="shared" si="16"/>
        <v>435420.9</v>
      </c>
      <c r="AH149" s="19">
        <f t="shared" si="17"/>
        <v>323525.61</v>
      </c>
      <c r="AI149" s="32">
        <f t="shared" si="18"/>
        <v>111895.29000000004</v>
      </c>
    </row>
    <row r="150" spans="1:35" x14ac:dyDescent="0.2">
      <c r="A150" s="1" t="s">
        <v>507</v>
      </c>
      <c r="B150" s="1" t="s">
        <v>508</v>
      </c>
      <c r="C150" s="92">
        <v>1923</v>
      </c>
      <c r="D150" s="93" t="s">
        <v>1229</v>
      </c>
      <c r="E150" s="286" t="s">
        <v>2112</v>
      </c>
      <c r="F150" s="270">
        <v>401820.71</v>
      </c>
      <c r="G150" s="270">
        <v>0</v>
      </c>
      <c r="H150" s="270">
        <v>59749.88</v>
      </c>
      <c r="I150" s="286">
        <v>1039781</v>
      </c>
      <c r="J150" s="286">
        <v>38850.86</v>
      </c>
      <c r="L150" s="274">
        <v>8250</v>
      </c>
      <c r="Q150" s="286">
        <v>698047.3</v>
      </c>
      <c r="S150" s="271">
        <v>359199.69</v>
      </c>
      <c r="V150" s="271">
        <v>207681</v>
      </c>
      <c r="W150" s="271">
        <v>3000</v>
      </c>
      <c r="X150" s="272">
        <v>263806</v>
      </c>
      <c r="AA150" s="272">
        <v>131799.92000000001</v>
      </c>
      <c r="AB150" s="272">
        <v>19088.560000000001</v>
      </c>
      <c r="AD150" s="103">
        <f t="shared" si="13"/>
        <v>461570.59</v>
      </c>
      <c r="AE150" s="37">
        <f t="shared" si="14"/>
        <v>8250</v>
      </c>
      <c r="AF150" s="26">
        <f t="shared" si="15"/>
        <v>453320.59</v>
      </c>
      <c r="AG150" s="17">
        <f t="shared" si="16"/>
        <v>569880.68999999994</v>
      </c>
      <c r="AH150" s="19">
        <f t="shared" si="17"/>
        <v>414694.48000000004</v>
      </c>
      <c r="AI150" s="32">
        <f t="shared" si="18"/>
        <v>155186.2099999999</v>
      </c>
    </row>
    <row r="151" spans="1:35" x14ac:dyDescent="0.2">
      <c r="A151" s="1" t="s">
        <v>507</v>
      </c>
      <c r="B151" s="1" t="s">
        <v>508</v>
      </c>
      <c r="C151" s="92">
        <v>1617</v>
      </c>
      <c r="D151" s="93" t="s">
        <v>1230</v>
      </c>
      <c r="E151" s="286" t="s">
        <v>2113</v>
      </c>
      <c r="F151" s="270">
        <v>166222.59</v>
      </c>
      <c r="G151" s="270">
        <v>0</v>
      </c>
      <c r="H151" s="270">
        <v>81871.37</v>
      </c>
      <c r="I151" s="286">
        <v>1047046.66</v>
      </c>
      <c r="J151" s="286">
        <v>77051.12</v>
      </c>
      <c r="L151" s="274">
        <v>8100</v>
      </c>
      <c r="N151" s="274">
        <v>848.81</v>
      </c>
      <c r="Q151" s="286">
        <v>399608.02</v>
      </c>
      <c r="S151" s="271">
        <v>277357.28999999998</v>
      </c>
      <c r="V151" s="271">
        <v>103404</v>
      </c>
      <c r="W151" s="271">
        <v>3000</v>
      </c>
      <c r="X151" s="272">
        <v>161704</v>
      </c>
      <c r="AA151" s="272">
        <v>134712.35999999999</v>
      </c>
      <c r="AB151" s="272">
        <v>22771.119999999999</v>
      </c>
      <c r="AD151" s="103">
        <f t="shared" si="13"/>
        <v>248093.96</v>
      </c>
      <c r="AE151" s="37">
        <f t="shared" si="14"/>
        <v>8948.81</v>
      </c>
      <c r="AF151" s="26">
        <f t="shared" si="15"/>
        <v>239145.15</v>
      </c>
      <c r="AG151" s="17">
        <f t="shared" si="16"/>
        <v>383761.29</v>
      </c>
      <c r="AH151" s="19">
        <f t="shared" si="17"/>
        <v>319187.48</v>
      </c>
      <c r="AI151" s="32">
        <f t="shared" si="18"/>
        <v>64573.81</v>
      </c>
    </row>
    <row r="152" spans="1:35" x14ac:dyDescent="0.2">
      <c r="A152" s="1" t="s">
        <v>507</v>
      </c>
      <c r="B152" s="1" t="s">
        <v>508</v>
      </c>
      <c r="C152" s="92">
        <v>1689</v>
      </c>
      <c r="D152" s="93" t="s">
        <v>1231</v>
      </c>
      <c r="E152" s="286" t="s">
        <v>2114</v>
      </c>
      <c r="F152" s="270">
        <v>347422.88</v>
      </c>
      <c r="G152" s="270">
        <v>0</v>
      </c>
      <c r="H152" s="270">
        <v>71463.72</v>
      </c>
      <c r="I152" s="286">
        <v>41776.449999999997</v>
      </c>
      <c r="J152" s="286">
        <v>136072.37</v>
      </c>
      <c r="L152" s="274">
        <v>25262.5</v>
      </c>
      <c r="Q152" s="286">
        <v>1677902.08</v>
      </c>
      <c r="S152" s="271">
        <v>448334.71</v>
      </c>
      <c r="V152" s="271">
        <v>228802</v>
      </c>
      <c r="W152" s="271">
        <v>6000</v>
      </c>
      <c r="X152" s="272">
        <v>327055</v>
      </c>
      <c r="AA152" s="272">
        <v>76557.88</v>
      </c>
      <c r="AB152" s="272">
        <v>17111.46</v>
      </c>
      <c r="AD152" s="103">
        <f t="shared" si="13"/>
        <v>418886.6</v>
      </c>
      <c r="AE152" s="37">
        <f t="shared" si="14"/>
        <v>25262.5</v>
      </c>
      <c r="AF152" s="26">
        <f t="shared" si="15"/>
        <v>393624.1</v>
      </c>
      <c r="AG152" s="17">
        <f t="shared" si="16"/>
        <v>683136.71</v>
      </c>
      <c r="AH152" s="19">
        <f t="shared" si="17"/>
        <v>420724.34</v>
      </c>
      <c r="AI152" s="32">
        <f t="shared" si="18"/>
        <v>262412.36999999994</v>
      </c>
    </row>
    <row r="153" spans="1:35" x14ac:dyDescent="0.2">
      <c r="A153" s="1" t="s">
        <v>507</v>
      </c>
      <c r="B153" s="1" t="s">
        <v>508</v>
      </c>
      <c r="C153" s="92">
        <v>4089</v>
      </c>
      <c r="D153" s="93" t="s">
        <v>1232</v>
      </c>
      <c r="E153" s="286" t="s">
        <v>2115</v>
      </c>
      <c r="F153" s="270">
        <v>279385.11</v>
      </c>
      <c r="G153" s="270">
        <v>0</v>
      </c>
      <c r="H153" s="270">
        <v>170419.14</v>
      </c>
      <c r="I153" s="286">
        <v>711903.27</v>
      </c>
      <c r="J153" s="286">
        <v>110005.78</v>
      </c>
      <c r="L153" s="274">
        <v>8100</v>
      </c>
      <c r="N153" s="274">
        <v>456</v>
      </c>
      <c r="Q153" s="286">
        <v>511906.95</v>
      </c>
      <c r="S153" s="271">
        <v>578049.27</v>
      </c>
      <c r="T153" s="271">
        <v>25000</v>
      </c>
      <c r="V153" s="271">
        <v>243593</v>
      </c>
      <c r="W153" s="271">
        <v>3000</v>
      </c>
      <c r="X153" s="272">
        <v>341465</v>
      </c>
      <c r="AA153" s="272">
        <v>154373.13</v>
      </c>
      <c r="AB153" s="272">
        <v>20072.96</v>
      </c>
      <c r="AD153" s="103">
        <f t="shared" si="13"/>
        <v>449804.25</v>
      </c>
      <c r="AE153" s="37">
        <f t="shared" si="14"/>
        <v>8556</v>
      </c>
      <c r="AF153" s="26">
        <f t="shared" si="15"/>
        <v>441248.25</v>
      </c>
      <c r="AG153" s="17">
        <f t="shared" si="16"/>
        <v>849642.27</v>
      </c>
      <c r="AH153" s="19">
        <f t="shared" si="17"/>
        <v>515911.09</v>
      </c>
      <c r="AI153" s="32">
        <f t="shared" si="18"/>
        <v>333731.18</v>
      </c>
    </row>
    <row r="154" spans="1:35" x14ac:dyDescent="0.2">
      <c r="A154" s="1" t="s">
        <v>507</v>
      </c>
      <c r="B154" s="1" t="s">
        <v>508</v>
      </c>
      <c r="C154" s="92">
        <v>5940</v>
      </c>
      <c r="D154" s="93" t="s">
        <v>1233</v>
      </c>
      <c r="E154" s="286" t="s">
        <v>2116</v>
      </c>
      <c r="F154" s="270">
        <v>438514.63</v>
      </c>
      <c r="G154" s="270">
        <v>0</v>
      </c>
      <c r="H154" s="270">
        <v>107674.63</v>
      </c>
      <c r="I154" s="286">
        <v>632660.37</v>
      </c>
      <c r="J154" s="286">
        <v>132563.07</v>
      </c>
      <c r="L154" s="274">
        <v>7062.5</v>
      </c>
      <c r="N154" s="274">
        <v>411.92</v>
      </c>
      <c r="Q154" s="286">
        <v>3252587.34</v>
      </c>
      <c r="S154" s="271">
        <v>130709.28</v>
      </c>
      <c r="V154" s="271">
        <v>369617</v>
      </c>
      <c r="W154" s="271">
        <v>6000</v>
      </c>
      <c r="X154" s="272">
        <v>461839</v>
      </c>
      <c r="AA154" s="272">
        <v>125095.99</v>
      </c>
      <c r="AB154" s="272">
        <v>36570.120000000003</v>
      </c>
      <c r="AD154" s="103">
        <f t="shared" si="13"/>
        <v>546189.26</v>
      </c>
      <c r="AE154" s="37">
        <f t="shared" si="14"/>
        <v>7474.42</v>
      </c>
      <c r="AF154" s="26">
        <f t="shared" si="15"/>
        <v>538714.84</v>
      </c>
      <c r="AG154" s="17">
        <f t="shared" si="16"/>
        <v>506326.28</v>
      </c>
      <c r="AH154" s="19">
        <f t="shared" si="17"/>
        <v>623505.11</v>
      </c>
      <c r="AI154" s="32">
        <f t="shared" si="18"/>
        <v>-117178.82999999996</v>
      </c>
    </row>
    <row r="155" spans="1:35" x14ac:dyDescent="0.2">
      <c r="A155" s="1" t="s">
        <v>507</v>
      </c>
      <c r="B155" s="1" t="s">
        <v>508</v>
      </c>
      <c r="C155" s="92">
        <v>3290</v>
      </c>
      <c r="D155" s="93" t="s">
        <v>1234</v>
      </c>
      <c r="E155" s="286" t="s">
        <v>2161</v>
      </c>
      <c r="F155" s="270">
        <v>709036.47</v>
      </c>
      <c r="G155" s="270">
        <v>36630</v>
      </c>
      <c r="H155" s="270">
        <v>136564.21</v>
      </c>
      <c r="I155" s="286">
        <v>1479617.73</v>
      </c>
      <c r="J155" s="286">
        <v>78959.02</v>
      </c>
      <c r="L155" s="274">
        <v>7062.5</v>
      </c>
      <c r="N155" s="274">
        <v>222116.95</v>
      </c>
      <c r="Q155" s="286">
        <v>2705484.32</v>
      </c>
      <c r="S155" s="271">
        <v>361834.75</v>
      </c>
      <c r="T155" s="271">
        <v>12600</v>
      </c>
      <c r="V155" s="271">
        <v>243173</v>
      </c>
      <c r="W155" s="271">
        <v>3000</v>
      </c>
      <c r="X155" s="272">
        <v>330689</v>
      </c>
      <c r="AA155" s="272">
        <v>83674.460000000006</v>
      </c>
      <c r="AB155" s="272">
        <v>20484.560000000001</v>
      </c>
      <c r="AD155" s="103">
        <f t="shared" si="13"/>
        <v>882230.67999999993</v>
      </c>
      <c r="AE155" s="37">
        <f t="shared" si="14"/>
        <v>229179.45</v>
      </c>
      <c r="AF155" s="26">
        <f t="shared" si="15"/>
        <v>653051.23</v>
      </c>
      <c r="AG155" s="17">
        <f t="shared" si="16"/>
        <v>620607.75</v>
      </c>
      <c r="AH155" s="19">
        <f t="shared" si="17"/>
        <v>434848.02</v>
      </c>
      <c r="AI155" s="32">
        <f t="shared" si="18"/>
        <v>185759.72999999998</v>
      </c>
    </row>
    <row r="156" spans="1:35" x14ac:dyDescent="0.2">
      <c r="A156" s="1" t="s">
        <v>511</v>
      </c>
      <c r="B156" s="1" t="s">
        <v>512</v>
      </c>
      <c r="C156" s="92">
        <v>3875</v>
      </c>
      <c r="D156" s="93" t="s">
        <v>1235</v>
      </c>
      <c r="E156" s="286" t="s">
        <v>2117</v>
      </c>
      <c r="F156" s="270">
        <v>346460.15</v>
      </c>
      <c r="G156" s="270">
        <v>0</v>
      </c>
      <c r="H156" s="270">
        <v>69706.13</v>
      </c>
      <c r="I156" s="286">
        <v>602553.69999999995</v>
      </c>
      <c r="J156" s="286">
        <v>549126.69999999995</v>
      </c>
      <c r="L156" s="274">
        <v>17482.5</v>
      </c>
      <c r="Q156" s="286">
        <v>1733406.94</v>
      </c>
      <c r="S156" s="271">
        <v>416966.12</v>
      </c>
      <c r="V156" s="271">
        <v>361600</v>
      </c>
      <c r="W156" s="271">
        <v>3000</v>
      </c>
      <c r="X156" s="272">
        <v>509560</v>
      </c>
      <c r="AA156" s="272">
        <v>110682.94</v>
      </c>
      <c r="AB156" s="272">
        <v>51099.68</v>
      </c>
      <c r="AD156" s="103">
        <f t="shared" si="13"/>
        <v>416166.28</v>
      </c>
      <c r="AE156" s="37">
        <f t="shared" si="14"/>
        <v>17482.5</v>
      </c>
      <c r="AF156" s="26">
        <f t="shared" si="15"/>
        <v>398683.78</v>
      </c>
      <c r="AG156" s="17">
        <f t="shared" si="16"/>
        <v>781566.12</v>
      </c>
      <c r="AH156" s="19">
        <f t="shared" si="17"/>
        <v>671342.62</v>
      </c>
      <c r="AI156" s="32">
        <f t="shared" si="18"/>
        <v>110223.5</v>
      </c>
    </row>
    <row r="157" spans="1:35" x14ac:dyDescent="0.2">
      <c r="A157" s="1" t="s">
        <v>511</v>
      </c>
      <c r="B157" s="1" t="s">
        <v>512</v>
      </c>
      <c r="C157" s="92">
        <v>4209</v>
      </c>
      <c r="D157" s="93" t="s">
        <v>1236</v>
      </c>
      <c r="E157" s="286" t="s">
        <v>2118</v>
      </c>
      <c r="F157" s="270">
        <v>335486.46000000002</v>
      </c>
      <c r="G157" s="270">
        <v>0</v>
      </c>
      <c r="H157" s="270">
        <v>30364.66</v>
      </c>
      <c r="I157" s="286">
        <v>298653.34000000003</v>
      </c>
      <c r="J157" s="286">
        <v>22697.81</v>
      </c>
      <c r="L157" s="274">
        <v>16162.5</v>
      </c>
      <c r="P157" s="286">
        <v>-0.99</v>
      </c>
      <c r="Q157" s="286">
        <v>1890457.72</v>
      </c>
      <c r="S157" s="271">
        <v>347381.72</v>
      </c>
      <c r="V157" s="271">
        <v>118430</v>
      </c>
      <c r="W157" s="271">
        <v>3000</v>
      </c>
      <c r="X157" s="272">
        <v>255162</v>
      </c>
      <c r="AA157" s="272">
        <v>80861.210000000006</v>
      </c>
      <c r="AB157" s="272">
        <v>20943.32</v>
      </c>
      <c r="AC157" s="272">
        <v>8100</v>
      </c>
      <c r="AD157" s="103">
        <f t="shared" si="13"/>
        <v>365851.12</v>
      </c>
      <c r="AE157" s="37">
        <f t="shared" si="14"/>
        <v>16162.5</v>
      </c>
      <c r="AF157" s="26">
        <f t="shared" si="15"/>
        <v>349688.62</v>
      </c>
      <c r="AG157" s="17">
        <f t="shared" si="16"/>
        <v>468811.72</v>
      </c>
      <c r="AH157" s="19">
        <f t="shared" si="17"/>
        <v>365066.53</v>
      </c>
      <c r="AI157" s="32">
        <f t="shared" si="18"/>
        <v>103745.18999999994</v>
      </c>
    </row>
    <row r="158" spans="1:35" x14ac:dyDescent="0.2">
      <c r="A158" s="1" t="s">
        <v>511</v>
      </c>
      <c r="B158" s="1" t="s">
        <v>512</v>
      </c>
      <c r="C158" s="92">
        <v>5209</v>
      </c>
      <c r="D158" s="93" t="s">
        <v>1237</v>
      </c>
      <c r="E158" s="286" t="s">
        <v>2119</v>
      </c>
      <c r="F158" s="270">
        <v>666980.78</v>
      </c>
      <c r="G158" s="270">
        <v>0</v>
      </c>
      <c r="H158" s="270">
        <v>72028.36</v>
      </c>
      <c r="I158" s="286">
        <v>2313320.58</v>
      </c>
      <c r="J158" s="286">
        <v>10064.459999999999</v>
      </c>
      <c r="L158" s="274">
        <v>22597.5</v>
      </c>
      <c r="P158" s="286">
        <v>-56</v>
      </c>
      <c r="Q158" s="286">
        <v>715300.29</v>
      </c>
      <c r="S158" s="271">
        <v>444824.18</v>
      </c>
      <c r="V158" s="271">
        <v>270650</v>
      </c>
      <c r="W158" s="271">
        <v>4500</v>
      </c>
      <c r="X158" s="272">
        <v>435542</v>
      </c>
      <c r="AA158" s="272">
        <v>175751.16</v>
      </c>
      <c r="AB158" s="272">
        <v>27555</v>
      </c>
      <c r="AD158" s="103">
        <f t="shared" si="13"/>
        <v>739009.14</v>
      </c>
      <c r="AE158" s="37">
        <f t="shared" si="14"/>
        <v>22597.5</v>
      </c>
      <c r="AF158" s="26">
        <f t="shared" si="15"/>
        <v>716411.64</v>
      </c>
      <c r="AG158" s="17">
        <f t="shared" si="16"/>
        <v>719974.17999999993</v>
      </c>
      <c r="AH158" s="19">
        <f t="shared" si="17"/>
        <v>638848.16</v>
      </c>
      <c r="AI158" s="32">
        <f t="shared" si="18"/>
        <v>81126.019999999902</v>
      </c>
    </row>
    <row r="159" spans="1:35" x14ac:dyDescent="0.2">
      <c r="A159" s="1" t="s">
        <v>511</v>
      </c>
      <c r="B159" s="1" t="s">
        <v>512</v>
      </c>
      <c r="C159" s="92">
        <v>5460</v>
      </c>
      <c r="D159" s="93" t="s">
        <v>1238</v>
      </c>
      <c r="E159" s="286" t="s">
        <v>2120</v>
      </c>
      <c r="F159" s="270">
        <v>534842.1</v>
      </c>
      <c r="G159" s="270">
        <v>0</v>
      </c>
      <c r="H159" s="270">
        <v>90062.53</v>
      </c>
      <c r="I159" s="286">
        <v>343052.62</v>
      </c>
      <c r="J159" s="286">
        <v>66187.14</v>
      </c>
      <c r="L159" s="274">
        <v>15562.5</v>
      </c>
      <c r="N159" s="274">
        <v>91.73</v>
      </c>
      <c r="P159" s="286">
        <v>2.5</v>
      </c>
      <c r="Q159" s="286">
        <v>1595931.52</v>
      </c>
      <c r="S159" s="271">
        <v>475070.86</v>
      </c>
      <c r="V159" s="271">
        <v>136480</v>
      </c>
      <c r="X159" s="272">
        <v>290220</v>
      </c>
      <c r="AA159" s="272">
        <v>114787.54</v>
      </c>
      <c r="AB159" s="272">
        <v>19264.439999999999</v>
      </c>
      <c r="AC159" s="272">
        <v>12600</v>
      </c>
      <c r="AD159" s="103">
        <f t="shared" si="13"/>
        <v>624904.63</v>
      </c>
      <c r="AE159" s="37">
        <f t="shared" si="14"/>
        <v>15654.23</v>
      </c>
      <c r="AF159" s="26">
        <f t="shared" si="15"/>
        <v>609250.4</v>
      </c>
      <c r="AG159" s="17">
        <f t="shared" si="16"/>
        <v>611550.86</v>
      </c>
      <c r="AH159" s="19">
        <f t="shared" si="17"/>
        <v>436871.98</v>
      </c>
      <c r="AI159" s="32">
        <f t="shared" si="18"/>
        <v>174678.88</v>
      </c>
    </row>
    <row r="160" spans="1:35" x14ac:dyDescent="0.2">
      <c r="A160" s="1" t="s">
        <v>515</v>
      </c>
      <c r="B160" s="1" t="s">
        <v>516</v>
      </c>
      <c r="C160" s="92">
        <v>2090</v>
      </c>
      <c r="D160" s="93" t="s">
        <v>1239</v>
      </c>
      <c r="E160" s="286" t="s">
        <v>2121</v>
      </c>
      <c r="F160" s="270">
        <v>352777.05</v>
      </c>
      <c r="G160" s="270">
        <v>0</v>
      </c>
      <c r="H160" s="270">
        <v>40813.72</v>
      </c>
      <c r="I160" s="286">
        <v>319801.17</v>
      </c>
      <c r="J160" s="286">
        <v>137906.96</v>
      </c>
      <c r="L160" s="274">
        <v>70463</v>
      </c>
      <c r="Q160" s="286">
        <v>2218013.29</v>
      </c>
      <c r="S160" s="271">
        <v>277783.19</v>
      </c>
      <c r="V160" s="271">
        <v>289243</v>
      </c>
      <c r="X160" s="272">
        <v>380827</v>
      </c>
      <c r="AA160" s="272">
        <v>65658.25</v>
      </c>
      <c r="AB160" s="272">
        <v>15694.08</v>
      </c>
      <c r="AD160" s="103">
        <f t="shared" si="13"/>
        <v>393590.77</v>
      </c>
      <c r="AE160" s="37">
        <f t="shared" si="14"/>
        <v>70463</v>
      </c>
      <c r="AF160" s="26">
        <f t="shared" si="15"/>
        <v>323127.77</v>
      </c>
      <c r="AG160" s="17">
        <f t="shared" si="16"/>
        <v>567026.18999999994</v>
      </c>
      <c r="AH160" s="19">
        <f t="shared" si="17"/>
        <v>462179.33</v>
      </c>
      <c r="AI160" s="32">
        <f t="shared" si="18"/>
        <v>104846.85999999993</v>
      </c>
    </row>
    <row r="161" spans="1:35" x14ac:dyDescent="0.2">
      <c r="A161" s="1" t="s">
        <v>515</v>
      </c>
      <c r="B161" s="1" t="s">
        <v>516</v>
      </c>
      <c r="C161" s="92">
        <v>3852</v>
      </c>
      <c r="D161" s="93" t="s">
        <v>1240</v>
      </c>
      <c r="E161" s="286" t="s">
        <v>2122</v>
      </c>
      <c r="F161" s="270">
        <v>219953.23</v>
      </c>
      <c r="G161" s="270">
        <v>0</v>
      </c>
      <c r="H161" s="270">
        <v>30118.47</v>
      </c>
      <c r="I161" s="286">
        <v>127839.36</v>
      </c>
      <c r="J161" s="286">
        <v>774531.92</v>
      </c>
      <c r="N161" s="274">
        <v>814.95</v>
      </c>
      <c r="Q161" s="286">
        <v>1904185.77</v>
      </c>
      <c r="S161" s="271">
        <v>295236.01</v>
      </c>
      <c r="V161" s="271">
        <v>433765</v>
      </c>
      <c r="X161" s="272">
        <v>600290</v>
      </c>
      <c r="AA161" s="272">
        <v>73203.09</v>
      </c>
      <c r="AB161" s="272">
        <v>38854.06</v>
      </c>
      <c r="AD161" s="103">
        <f t="shared" si="13"/>
        <v>250071.7</v>
      </c>
      <c r="AE161" s="37">
        <f t="shared" si="14"/>
        <v>814.95</v>
      </c>
      <c r="AF161" s="26">
        <f t="shared" si="15"/>
        <v>249256.75</v>
      </c>
      <c r="AG161" s="17">
        <f t="shared" si="16"/>
        <v>729001.01</v>
      </c>
      <c r="AH161" s="19">
        <f t="shared" si="17"/>
        <v>712347.14999999991</v>
      </c>
      <c r="AI161" s="32">
        <f t="shared" si="18"/>
        <v>16653.860000000102</v>
      </c>
    </row>
    <row r="162" spans="1:35" x14ac:dyDescent="0.2">
      <c r="A162" s="1" t="s">
        <v>515</v>
      </c>
      <c r="B162" s="1" t="s">
        <v>516</v>
      </c>
      <c r="C162" s="92">
        <v>4000</v>
      </c>
      <c r="D162" s="93" t="s">
        <v>1241</v>
      </c>
      <c r="E162" s="286" t="s">
        <v>2123</v>
      </c>
      <c r="F162" s="270">
        <v>144159.28</v>
      </c>
      <c r="G162" s="270">
        <v>0</v>
      </c>
      <c r="H162" s="270">
        <v>18001.509999999998</v>
      </c>
      <c r="I162" s="286">
        <v>396796.64</v>
      </c>
      <c r="J162" s="286">
        <v>793315.5</v>
      </c>
      <c r="N162" s="274">
        <v>6.85</v>
      </c>
      <c r="Q162" s="286">
        <v>2050038.21</v>
      </c>
      <c r="S162" s="271">
        <v>279467.42</v>
      </c>
      <c r="V162" s="271">
        <v>245989</v>
      </c>
      <c r="X162" s="272">
        <v>385860</v>
      </c>
      <c r="AA162" s="272">
        <v>99713.24</v>
      </c>
      <c r="AB162" s="272">
        <v>40158.5</v>
      </c>
      <c r="AD162" s="103">
        <f t="shared" si="13"/>
        <v>162160.79</v>
      </c>
      <c r="AE162" s="37">
        <f t="shared" si="14"/>
        <v>6.85</v>
      </c>
      <c r="AF162" s="26">
        <f t="shared" si="15"/>
        <v>162153.94</v>
      </c>
      <c r="AG162" s="17">
        <f t="shared" si="16"/>
        <v>525456.41999999993</v>
      </c>
      <c r="AH162" s="19">
        <f t="shared" si="17"/>
        <v>525731.74</v>
      </c>
      <c r="AI162" s="32">
        <f t="shared" si="18"/>
        <v>-275.32000000006519</v>
      </c>
    </row>
    <row r="163" spans="1:35" x14ac:dyDescent="0.2">
      <c r="A163" s="1" t="s">
        <v>515</v>
      </c>
      <c r="B163" s="1" t="s">
        <v>516</v>
      </c>
      <c r="C163" s="92">
        <v>5502</v>
      </c>
      <c r="D163" s="93" t="s">
        <v>1242</v>
      </c>
      <c r="E163" s="286" t="s">
        <v>2124</v>
      </c>
      <c r="F163" s="270">
        <v>248068.57</v>
      </c>
      <c r="G163" s="270">
        <v>0</v>
      </c>
      <c r="H163" s="270">
        <v>68969.960000000006</v>
      </c>
      <c r="I163" s="286">
        <v>2055037.58</v>
      </c>
      <c r="J163" s="286">
        <v>228795.17</v>
      </c>
      <c r="P163" s="286">
        <v>-1047.1400000000001</v>
      </c>
      <c r="Q163" s="286">
        <v>345682.71</v>
      </c>
      <c r="S163" s="271">
        <v>369730.11</v>
      </c>
      <c r="V163" s="271">
        <v>362115</v>
      </c>
      <c r="X163" s="272">
        <v>581355</v>
      </c>
      <c r="AA163" s="272">
        <v>88070.44</v>
      </c>
      <c r="AB163" s="272">
        <v>66126.38</v>
      </c>
      <c r="AD163" s="103">
        <f t="shared" si="13"/>
        <v>317038.53000000003</v>
      </c>
      <c r="AE163" s="37">
        <f t="shared" si="14"/>
        <v>0</v>
      </c>
      <c r="AF163" s="26">
        <f t="shared" si="15"/>
        <v>317038.53000000003</v>
      </c>
      <c r="AG163" s="17">
        <f t="shared" si="16"/>
        <v>731845.11</v>
      </c>
      <c r="AH163" s="19">
        <f t="shared" si="17"/>
        <v>735551.82</v>
      </c>
      <c r="AI163" s="32">
        <f t="shared" si="18"/>
        <v>-3706.7099999999627</v>
      </c>
    </row>
    <row r="164" spans="1:35" x14ac:dyDescent="0.2">
      <c r="A164" s="1" t="s">
        <v>519</v>
      </c>
      <c r="B164" s="1" t="s">
        <v>520</v>
      </c>
      <c r="C164" s="92">
        <v>2505</v>
      </c>
      <c r="D164" s="93" t="s">
        <v>1243</v>
      </c>
      <c r="E164" s="286" t="s">
        <v>2125</v>
      </c>
      <c r="F164" s="270">
        <v>1253829.6000000001</v>
      </c>
      <c r="G164" s="270">
        <v>0</v>
      </c>
      <c r="H164" s="270">
        <v>47563.25</v>
      </c>
      <c r="I164" s="286">
        <v>936135.31</v>
      </c>
      <c r="J164" s="286">
        <v>173467.97</v>
      </c>
      <c r="K164" s="274">
        <v>2100</v>
      </c>
      <c r="L164" s="274">
        <v>8600</v>
      </c>
      <c r="N164" s="274">
        <v>18.690000000000001</v>
      </c>
      <c r="P164" s="286">
        <v>139669.06</v>
      </c>
      <c r="Q164" s="286">
        <v>633085.80000000005</v>
      </c>
      <c r="S164" s="271">
        <v>398081.7</v>
      </c>
      <c r="T164" s="271">
        <v>10000</v>
      </c>
      <c r="V164" s="271">
        <v>186580</v>
      </c>
      <c r="W164" s="271">
        <v>3000</v>
      </c>
      <c r="X164" s="272">
        <v>208335</v>
      </c>
      <c r="AA164" s="272">
        <v>110215.82</v>
      </c>
      <c r="AB164" s="272">
        <v>27054.9</v>
      </c>
      <c r="AD164" s="103">
        <f t="shared" si="13"/>
        <v>1301392.8500000001</v>
      </c>
      <c r="AE164" s="37">
        <f t="shared" si="14"/>
        <v>10718.69</v>
      </c>
      <c r="AF164" s="26">
        <f t="shared" si="15"/>
        <v>1290674.1600000001</v>
      </c>
      <c r="AG164" s="17">
        <f t="shared" si="16"/>
        <v>597661.69999999995</v>
      </c>
      <c r="AH164" s="19">
        <f t="shared" si="17"/>
        <v>345605.72000000003</v>
      </c>
      <c r="AI164" s="32">
        <f t="shared" si="18"/>
        <v>252055.97999999992</v>
      </c>
    </row>
    <row r="165" spans="1:35" x14ac:dyDescent="0.2">
      <c r="A165" s="1" t="s">
        <v>519</v>
      </c>
      <c r="B165" s="1" t="s">
        <v>520</v>
      </c>
      <c r="C165" s="92">
        <v>3733</v>
      </c>
      <c r="D165" s="93" t="s">
        <v>1244</v>
      </c>
      <c r="E165" s="286" t="s">
        <v>2126</v>
      </c>
      <c r="F165" s="270">
        <v>1322154.1200000001</v>
      </c>
      <c r="G165" s="270">
        <v>0</v>
      </c>
      <c r="H165" s="270">
        <v>34393.949999999997</v>
      </c>
      <c r="I165" s="286">
        <v>100626.79</v>
      </c>
      <c r="J165" s="286">
        <v>192379.9</v>
      </c>
      <c r="L165" s="274">
        <v>0</v>
      </c>
      <c r="N165" s="274">
        <v>0</v>
      </c>
      <c r="P165" s="286">
        <v>185836.08</v>
      </c>
      <c r="Q165" s="286">
        <v>1315994.6399999999</v>
      </c>
      <c r="S165" s="271">
        <v>438194.31</v>
      </c>
      <c r="T165" s="271">
        <v>34077</v>
      </c>
      <c r="V165" s="271">
        <v>222480</v>
      </c>
      <c r="W165" s="271">
        <v>7250</v>
      </c>
      <c r="X165" s="272">
        <v>281735</v>
      </c>
      <c r="AA165" s="272">
        <v>96233.27</v>
      </c>
      <c r="AB165" s="272">
        <v>9573.8799999999992</v>
      </c>
      <c r="AD165" s="103">
        <f t="shared" si="13"/>
        <v>1356548.07</v>
      </c>
      <c r="AE165" s="37">
        <f t="shared" si="14"/>
        <v>0</v>
      </c>
      <c r="AF165" s="26">
        <f t="shared" si="15"/>
        <v>1356548.07</v>
      </c>
      <c r="AG165" s="17">
        <f t="shared" si="16"/>
        <v>702001.31</v>
      </c>
      <c r="AH165" s="19">
        <f t="shared" si="17"/>
        <v>387542.15</v>
      </c>
      <c r="AI165" s="32">
        <f t="shared" si="18"/>
        <v>314459.16000000003</v>
      </c>
    </row>
    <row r="166" spans="1:35" x14ac:dyDescent="0.2">
      <c r="A166" s="1" t="s">
        <v>519</v>
      </c>
      <c r="B166" s="1" t="s">
        <v>520</v>
      </c>
      <c r="C166" s="92">
        <v>5221</v>
      </c>
      <c r="D166" s="93" t="s">
        <v>1245</v>
      </c>
      <c r="E166" s="286" t="s">
        <v>2127</v>
      </c>
      <c r="F166" s="270">
        <v>1006454.25</v>
      </c>
      <c r="G166" s="270">
        <v>0</v>
      </c>
      <c r="H166" s="270">
        <v>51654.55</v>
      </c>
      <c r="I166" s="286">
        <v>122402.88</v>
      </c>
      <c r="J166" s="286">
        <v>587486.12</v>
      </c>
      <c r="K166" s="274">
        <v>4500</v>
      </c>
      <c r="L166" s="274">
        <v>9450</v>
      </c>
      <c r="N166" s="274">
        <v>0</v>
      </c>
      <c r="P166" s="286">
        <v>209163.98</v>
      </c>
      <c r="Q166" s="286">
        <v>1954472.19</v>
      </c>
      <c r="S166" s="271">
        <v>520605.59</v>
      </c>
      <c r="T166" s="271">
        <v>195000</v>
      </c>
      <c r="V166" s="271">
        <v>209110</v>
      </c>
      <c r="W166" s="271">
        <v>3000</v>
      </c>
      <c r="X166" s="272">
        <v>285335</v>
      </c>
      <c r="AA166" s="272">
        <v>149967.93</v>
      </c>
      <c r="AB166" s="272">
        <v>32662.94</v>
      </c>
      <c r="AD166" s="103">
        <f t="shared" si="13"/>
        <v>1058108.8</v>
      </c>
      <c r="AE166" s="37">
        <f t="shared" si="14"/>
        <v>13950</v>
      </c>
      <c r="AF166" s="26">
        <f t="shared" si="15"/>
        <v>1044158.8</v>
      </c>
      <c r="AG166" s="17">
        <f t="shared" si="16"/>
        <v>927715.59000000008</v>
      </c>
      <c r="AH166" s="19">
        <f t="shared" si="17"/>
        <v>467965.87</v>
      </c>
      <c r="AI166" s="32">
        <f t="shared" si="18"/>
        <v>459749.72000000009</v>
      </c>
    </row>
    <row r="167" spans="1:35" x14ac:dyDescent="0.2">
      <c r="A167" s="1" t="s">
        <v>519</v>
      </c>
      <c r="B167" s="1" t="s">
        <v>520</v>
      </c>
      <c r="C167" s="92">
        <v>2747</v>
      </c>
      <c r="D167" s="93" t="s">
        <v>1246</v>
      </c>
      <c r="E167" s="286" t="s">
        <v>2128</v>
      </c>
      <c r="F167" s="270">
        <v>885301.49</v>
      </c>
      <c r="G167" s="270">
        <v>0</v>
      </c>
      <c r="H167" s="270">
        <v>31283.8</v>
      </c>
      <c r="I167" s="286">
        <v>542233.96</v>
      </c>
      <c r="J167" s="286">
        <v>94504.81</v>
      </c>
      <c r="K167" s="274">
        <v>14700</v>
      </c>
      <c r="L167" s="274">
        <v>31020.5</v>
      </c>
      <c r="N167" s="274">
        <v>331.3</v>
      </c>
      <c r="P167" s="286">
        <v>128918.68</v>
      </c>
      <c r="Q167" s="286">
        <v>1659140.58</v>
      </c>
      <c r="S167" s="271">
        <v>408014.44</v>
      </c>
      <c r="V167" s="271">
        <v>392700</v>
      </c>
      <c r="W167" s="271">
        <v>3000</v>
      </c>
      <c r="X167" s="272">
        <v>441675</v>
      </c>
      <c r="AA167" s="272">
        <v>156253.66</v>
      </c>
      <c r="AB167" s="272">
        <v>23210.54</v>
      </c>
      <c r="AD167" s="103">
        <f t="shared" si="13"/>
        <v>916585.29</v>
      </c>
      <c r="AE167" s="37">
        <f t="shared" si="14"/>
        <v>46051.8</v>
      </c>
      <c r="AF167" s="26">
        <f t="shared" si="15"/>
        <v>870533.49</v>
      </c>
      <c r="AG167" s="17">
        <f t="shared" si="16"/>
        <v>803714.44</v>
      </c>
      <c r="AH167" s="19">
        <f t="shared" si="17"/>
        <v>621139.20000000007</v>
      </c>
      <c r="AI167" s="32">
        <f t="shared" si="18"/>
        <v>182575.23999999987</v>
      </c>
    </row>
    <row r="168" spans="1:35" x14ac:dyDescent="0.2">
      <c r="A168" s="1" t="s">
        <v>519</v>
      </c>
      <c r="B168" s="1" t="s">
        <v>520</v>
      </c>
      <c r="C168" s="92">
        <v>3860</v>
      </c>
      <c r="D168" s="93" t="s">
        <v>1247</v>
      </c>
      <c r="E168" s="286" t="s">
        <v>2129</v>
      </c>
      <c r="F168" s="270">
        <v>670034.73</v>
      </c>
      <c r="G168" s="270">
        <v>0</v>
      </c>
      <c r="H168" s="270">
        <v>42220.35</v>
      </c>
      <c r="I168" s="286">
        <v>516081.7</v>
      </c>
      <c r="J168" s="286">
        <v>145065.51999999999</v>
      </c>
      <c r="K168" s="274">
        <v>0</v>
      </c>
      <c r="L168" s="274">
        <v>10365</v>
      </c>
      <c r="N168" s="274">
        <v>996.75</v>
      </c>
      <c r="P168" s="286">
        <v>186095.32</v>
      </c>
      <c r="Q168" s="286">
        <v>3430123.36</v>
      </c>
      <c r="S168" s="271">
        <v>477330.98</v>
      </c>
      <c r="V168" s="271">
        <v>471760</v>
      </c>
      <c r="W168" s="271">
        <v>2000</v>
      </c>
      <c r="X168" s="272">
        <v>548690</v>
      </c>
      <c r="AA168" s="272">
        <v>291773.25</v>
      </c>
      <c r="AB168" s="272">
        <v>36884.300000000003</v>
      </c>
      <c r="AD168" s="103">
        <f t="shared" si="13"/>
        <v>712255.08</v>
      </c>
      <c r="AE168" s="37">
        <f t="shared" si="14"/>
        <v>11361.75</v>
      </c>
      <c r="AF168" s="26">
        <f t="shared" si="15"/>
        <v>700893.33</v>
      </c>
      <c r="AG168" s="17">
        <f t="shared" si="16"/>
        <v>951090.98</v>
      </c>
      <c r="AH168" s="19">
        <f t="shared" si="17"/>
        <v>877347.55</v>
      </c>
      <c r="AI168" s="32">
        <f t="shared" si="18"/>
        <v>73743.429999999935</v>
      </c>
    </row>
    <row r="169" spans="1:35" x14ac:dyDescent="0.2">
      <c r="A169" s="1" t="s">
        <v>523</v>
      </c>
      <c r="B169" s="1" t="s">
        <v>524</v>
      </c>
      <c r="C169" s="92">
        <v>992</v>
      </c>
      <c r="D169" s="93" t="s">
        <v>1248</v>
      </c>
      <c r="E169" s="286" t="s">
        <v>2130</v>
      </c>
      <c r="F169" s="270">
        <v>321397.61</v>
      </c>
      <c r="G169" s="270">
        <v>0</v>
      </c>
      <c r="H169" s="270">
        <v>63045.17</v>
      </c>
      <c r="I169" s="286">
        <v>3738987.54</v>
      </c>
      <c r="J169" s="286">
        <v>114938.41</v>
      </c>
      <c r="N169" s="274">
        <v>948.18</v>
      </c>
      <c r="P169" s="286">
        <v>237.37</v>
      </c>
      <c r="Q169" s="286">
        <v>2074034.47</v>
      </c>
      <c r="S169" s="271">
        <v>21246.07</v>
      </c>
      <c r="V169" s="271">
        <v>142280</v>
      </c>
      <c r="X169" s="272">
        <v>268560</v>
      </c>
      <c r="AA169" s="272">
        <v>65658.16</v>
      </c>
      <c r="AB169" s="272">
        <v>1822.1</v>
      </c>
      <c r="AD169" s="103">
        <f t="shared" si="13"/>
        <v>384442.77999999997</v>
      </c>
      <c r="AE169" s="37">
        <f t="shared" si="14"/>
        <v>948.18</v>
      </c>
      <c r="AF169" s="26">
        <f t="shared" si="15"/>
        <v>383494.6</v>
      </c>
      <c r="AG169" s="17">
        <f t="shared" si="16"/>
        <v>163526.07</v>
      </c>
      <c r="AH169" s="19">
        <f t="shared" si="17"/>
        <v>336040.26</v>
      </c>
      <c r="AI169" s="32">
        <f t="shared" si="18"/>
        <v>-172514.19</v>
      </c>
    </row>
    <row r="170" spans="1:35" x14ac:dyDescent="0.2">
      <c r="A170" s="1" t="s">
        <v>523</v>
      </c>
      <c r="B170" s="1" t="s">
        <v>524</v>
      </c>
      <c r="C170" s="92">
        <v>5690</v>
      </c>
      <c r="D170" s="93" t="s">
        <v>1249</v>
      </c>
      <c r="E170" s="286" t="s">
        <v>2131</v>
      </c>
      <c r="F170" s="270">
        <v>380777.56</v>
      </c>
      <c r="G170" s="270">
        <v>0</v>
      </c>
      <c r="H170" s="270">
        <v>91555.9</v>
      </c>
      <c r="I170" s="286">
        <v>241796.65</v>
      </c>
      <c r="J170" s="286">
        <v>56051.94</v>
      </c>
      <c r="N170" s="274">
        <v>140480.19</v>
      </c>
      <c r="P170" s="286">
        <v>-819.85</v>
      </c>
      <c r="Q170" s="286">
        <v>2188176.4900000002</v>
      </c>
      <c r="S170" s="271">
        <v>58298.06</v>
      </c>
      <c r="V170" s="271">
        <v>232541</v>
      </c>
      <c r="X170" s="272">
        <v>405665</v>
      </c>
      <c r="AA170" s="272">
        <v>125280.88</v>
      </c>
      <c r="AB170" s="272">
        <v>21168.36</v>
      </c>
      <c r="AD170" s="103">
        <f t="shared" si="13"/>
        <v>472333.45999999996</v>
      </c>
      <c r="AE170" s="37">
        <f t="shared" si="14"/>
        <v>140480.19</v>
      </c>
      <c r="AF170" s="26">
        <f t="shared" si="15"/>
        <v>331853.26999999996</v>
      </c>
      <c r="AG170" s="17">
        <f t="shared" si="16"/>
        <v>290839.06</v>
      </c>
      <c r="AH170" s="19">
        <f t="shared" si="17"/>
        <v>552114.24</v>
      </c>
      <c r="AI170" s="32">
        <f t="shared" si="18"/>
        <v>-261275.18</v>
      </c>
    </row>
    <row r="171" spans="1:35" x14ac:dyDescent="0.2">
      <c r="A171" s="1" t="s">
        <v>523</v>
      </c>
      <c r="B171" s="1" t="s">
        <v>524</v>
      </c>
      <c r="C171" s="92">
        <v>3265</v>
      </c>
      <c r="D171" s="93" t="s">
        <v>1250</v>
      </c>
      <c r="E171" s="286" t="s">
        <v>2132</v>
      </c>
      <c r="F171" s="270">
        <v>276222.40000000002</v>
      </c>
      <c r="G171" s="270">
        <v>0</v>
      </c>
      <c r="H171" s="270">
        <v>114405.67</v>
      </c>
      <c r="I171" s="286">
        <v>481153.54</v>
      </c>
      <c r="J171" s="286">
        <v>671751.8</v>
      </c>
      <c r="N171" s="274">
        <v>4450</v>
      </c>
      <c r="P171" s="286">
        <v>10815.98</v>
      </c>
      <c r="Q171" s="286">
        <v>1890317.34</v>
      </c>
      <c r="S171" s="271">
        <v>33000.769999999997</v>
      </c>
      <c r="U171" s="271">
        <v>1113.32</v>
      </c>
      <c r="V171" s="271">
        <v>224840</v>
      </c>
      <c r="X171" s="272">
        <v>325764</v>
      </c>
      <c r="AA171" s="272">
        <v>120137.44</v>
      </c>
      <c r="AB171" s="272">
        <v>21213.22</v>
      </c>
      <c r="AD171" s="103">
        <f t="shared" si="13"/>
        <v>390628.07</v>
      </c>
      <c r="AE171" s="37">
        <f t="shared" si="14"/>
        <v>4450</v>
      </c>
      <c r="AF171" s="26">
        <f t="shared" si="15"/>
        <v>386178.07</v>
      </c>
      <c r="AG171" s="17">
        <f t="shared" si="16"/>
        <v>258954.09</v>
      </c>
      <c r="AH171" s="19">
        <f t="shared" si="17"/>
        <v>467114.66000000003</v>
      </c>
      <c r="AI171" s="32">
        <f t="shared" si="18"/>
        <v>-208160.57000000004</v>
      </c>
    </row>
    <row r="172" spans="1:35" x14ac:dyDescent="0.2">
      <c r="A172" s="1" t="s">
        <v>523</v>
      </c>
      <c r="B172" s="1" t="s">
        <v>524</v>
      </c>
      <c r="C172" s="92">
        <v>5131</v>
      </c>
      <c r="D172" s="93" t="s">
        <v>1251</v>
      </c>
      <c r="E172" s="286" t="s">
        <v>2133</v>
      </c>
      <c r="F172" s="270">
        <v>390733.04</v>
      </c>
      <c r="G172" s="270">
        <v>0</v>
      </c>
      <c r="H172" s="270">
        <v>51163.81</v>
      </c>
      <c r="I172" s="286">
        <v>322218.95</v>
      </c>
      <c r="J172" s="286">
        <v>230995.35</v>
      </c>
      <c r="N172" s="274">
        <v>183820.79999999999</v>
      </c>
      <c r="Q172" s="286">
        <v>2400624.13</v>
      </c>
      <c r="S172" s="271">
        <v>33002.03</v>
      </c>
      <c r="V172" s="271">
        <v>356320</v>
      </c>
      <c r="X172" s="272">
        <v>450144</v>
      </c>
      <c r="Y172" s="272">
        <v>7500</v>
      </c>
      <c r="AA172" s="272">
        <v>116319.39</v>
      </c>
      <c r="AB172" s="272">
        <v>32681.26</v>
      </c>
      <c r="AD172" s="103">
        <f t="shared" si="13"/>
        <v>441896.85</v>
      </c>
      <c r="AE172" s="37">
        <f t="shared" si="14"/>
        <v>183820.79999999999</v>
      </c>
      <c r="AF172" s="26">
        <f t="shared" si="15"/>
        <v>258076.05</v>
      </c>
      <c r="AG172" s="17">
        <f t="shared" si="16"/>
        <v>389322.03</v>
      </c>
      <c r="AH172" s="19">
        <f t="shared" si="17"/>
        <v>606644.65</v>
      </c>
      <c r="AI172" s="32">
        <f t="shared" si="18"/>
        <v>-217322.62</v>
      </c>
    </row>
    <row r="173" spans="1:35" x14ac:dyDescent="0.2">
      <c r="A173" s="1" t="s">
        <v>523</v>
      </c>
      <c r="B173" s="1" t="s">
        <v>524</v>
      </c>
      <c r="C173" s="92">
        <v>3470</v>
      </c>
      <c r="D173" s="93" t="s">
        <v>1252</v>
      </c>
      <c r="E173" s="286" t="s">
        <v>2134</v>
      </c>
      <c r="F173" s="270">
        <v>641938.36</v>
      </c>
      <c r="G173" s="270">
        <v>0</v>
      </c>
      <c r="H173" s="270">
        <v>46606.2</v>
      </c>
      <c r="I173" s="286">
        <v>696511</v>
      </c>
      <c r="J173" s="286">
        <v>533932.05000000005</v>
      </c>
      <c r="N173" s="274">
        <v>12407.49</v>
      </c>
      <c r="Q173" s="286">
        <v>1658240.02</v>
      </c>
      <c r="S173" s="271">
        <v>51716.639999999999</v>
      </c>
      <c r="V173" s="271">
        <v>214280</v>
      </c>
      <c r="X173" s="272">
        <v>413690</v>
      </c>
      <c r="AA173" s="272">
        <v>92512.88</v>
      </c>
      <c r="AB173" s="272">
        <v>28375.58</v>
      </c>
      <c r="AD173" s="103">
        <f t="shared" si="13"/>
        <v>688544.55999999994</v>
      </c>
      <c r="AE173" s="37">
        <f t="shared" si="14"/>
        <v>12407.49</v>
      </c>
      <c r="AF173" s="26">
        <f t="shared" si="15"/>
        <v>676137.07</v>
      </c>
      <c r="AG173" s="17">
        <f t="shared" si="16"/>
        <v>265996.64</v>
      </c>
      <c r="AH173" s="19">
        <f t="shared" si="17"/>
        <v>534578.46</v>
      </c>
      <c r="AI173" s="32">
        <f t="shared" si="18"/>
        <v>-268581.81999999995</v>
      </c>
    </row>
    <row r="174" spans="1:35" x14ac:dyDescent="0.2">
      <c r="A174" s="1" t="s">
        <v>523</v>
      </c>
      <c r="B174" s="1" t="s">
        <v>524</v>
      </c>
      <c r="C174" s="92">
        <v>6314</v>
      </c>
      <c r="D174" s="93" t="s">
        <v>1253</v>
      </c>
      <c r="E174" s="286" t="s">
        <v>2135</v>
      </c>
      <c r="F174" s="270">
        <v>193959.67999999999</v>
      </c>
      <c r="G174" s="270">
        <v>0</v>
      </c>
      <c r="H174" s="270">
        <v>95060.68</v>
      </c>
      <c r="I174" s="286">
        <v>387461.06</v>
      </c>
      <c r="J174" s="286">
        <v>112516.08</v>
      </c>
      <c r="N174" s="274">
        <v>0</v>
      </c>
      <c r="P174" s="286">
        <v>-3400</v>
      </c>
      <c r="Q174" s="286">
        <v>2400624.13</v>
      </c>
      <c r="S174" s="271">
        <v>35998.400000000001</v>
      </c>
      <c r="V174" s="271">
        <v>209620</v>
      </c>
      <c r="X174" s="272">
        <v>407200</v>
      </c>
      <c r="AA174" s="272">
        <v>106587.59</v>
      </c>
      <c r="AB174" s="272">
        <v>18383.78</v>
      </c>
      <c r="AD174" s="103">
        <f t="shared" si="13"/>
        <v>289020.36</v>
      </c>
      <c r="AE174" s="37">
        <f t="shared" si="14"/>
        <v>0</v>
      </c>
      <c r="AF174" s="26">
        <f t="shared" si="15"/>
        <v>289020.36</v>
      </c>
      <c r="AG174" s="17">
        <f t="shared" si="16"/>
        <v>245618.4</v>
      </c>
      <c r="AH174" s="19">
        <f t="shared" si="17"/>
        <v>532171.37</v>
      </c>
      <c r="AI174" s="32">
        <f t="shared" si="18"/>
        <v>-286552.96999999997</v>
      </c>
    </row>
    <row r="175" spans="1:35" x14ac:dyDescent="0.2">
      <c r="A175" s="1" t="s">
        <v>527</v>
      </c>
      <c r="B175" s="1" t="s">
        <v>528</v>
      </c>
      <c r="C175" s="92">
        <v>4818</v>
      </c>
      <c r="D175" s="93" t="s">
        <v>1254</v>
      </c>
      <c r="E175" s="286" t="s">
        <v>2136</v>
      </c>
      <c r="F175" s="270">
        <v>573596.59</v>
      </c>
      <c r="G175" s="270">
        <v>20000</v>
      </c>
      <c r="H175" s="270">
        <v>14462.84</v>
      </c>
      <c r="I175" s="286">
        <v>136717.87</v>
      </c>
      <c r="J175" s="286">
        <v>112522.99</v>
      </c>
      <c r="N175" s="274">
        <v>65.42</v>
      </c>
      <c r="Q175" s="286">
        <v>1908740.29</v>
      </c>
      <c r="S175" s="271">
        <v>180668.99</v>
      </c>
      <c r="U175" s="271">
        <v>27.55</v>
      </c>
      <c r="V175" s="271">
        <v>273770</v>
      </c>
      <c r="X175" s="272">
        <v>416610</v>
      </c>
      <c r="AA175" s="272">
        <v>122832.11</v>
      </c>
      <c r="AB175" s="272">
        <v>20076.689999999999</v>
      </c>
      <c r="AD175" s="103">
        <f t="shared" si="13"/>
        <v>608059.42999999993</v>
      </c>
      <c r="AE175" s="37">
        <f t="shared" si="14"/>
        <v>65.42</v>
      </c>
      <c r="AF175" s="26">
        <f t="shared" si="15"/>
        <v>607994.00999999989</v>
      </c>
      <c r="AG175" s="17">
        <f t="shared" si="16"/>
        <v>454466.54</v>
      </c>
      <c r="AH175" s="19">
        <f t="shared" si="17"/>
        <v>559518.79999999993</v>
      </c>
      <c r="AI175" s="32">
        <f t="shared" si="18"/>
        <v>-105052.25999999995</v>
      </c>
    </row>
    <row r="176" spans="1:35" x14ac:dyDescent="0.2">
      <c r="A176" s="1" t="s">
        <v>527</v>
      </c>
      <c r="B176" s="1" t="s">
        <v>528</v>
      </c>
      <c r="C176" s="92">
        <v>3493</v>
      </c>
      <c r="D176" s="93" t="s">
        <v>1255</v>
      </c>
      <c r="E176" s="286" t="s">
        <v>2137</v>
      </c>
      <c r="F176" s="270">
        <v>428782.7</v>
      </c>
      <c r="G176" s="270">
        <v>0</v>
      </c>
      <c r="H176" s="270">
        <v>36371.949999999997</v>
      </c>
      <c r="I176" s="286">
        <v>500982.73</v>
      </c>
      <c r="J176" s="286">
        <v>197519.63</v>
      </c>
      <c r="N176" s="274">
        <v>744.83</v>
      </c>
      <c r="Q176" s="286">
        <v>2036218.61</v>
      </c>
      <c r="S176" s="271">
        <v>138308.12</v>
      </c>
      <c r="V176" s="271">
        <v>263540</v>
      </c>
      <c r="X176" s="272">
        <v>454520</v>
      </c>
      <c r="AA176" s="272">
        <v>145732.37</v>
      </c>
      <c r="AB176" s="272">
        <v>35886.1</v>
      </c>
      <c r="AD176" s="103">
        <f t="shared" si="13"/>
        <v>465154.65</v>
      </c>
      <c r="AE176" s="37">
        <f t="shared" si="14"/>
        <v>744.83</v>
      </c>
      <c r="AF176" s="26">
        <f t="shared" si="15"/>
        <v>464409.82</v>
      </c>
      <c r="AG176" s="17">
        <f t="shared" si="16"/>
        <v>401848.12</v>
      </c>
      <c r="AH176" s="19">
        <f t="shared" si="17"/>
        <v>636138.47</v>
      </c>
      <c r="AI176" s="32">
        <f t="shared" si="18"/>
        <v>-234290.34999999998</v>
      </c>
    </row>
    <row r="177" spans="1:35" x14ac:dyDescent="0.2">
      <c r="A177" s="1" t="s">
        <v>527</v>
      </c>
      <c r="B177" s="1" t="s">
        <v>528</v>
      </c>
      <c r="C177" s="92">
        <v>2171</v>
      </c>
      <c r="D177" s="93" t="s">
        <v>1256</v>
      </c>
      <c r="E177" s="286" t="s">
        <v>2138</v>
      </c>
      <c r="F177" s="270">
        <v>433826.45</v>
      </c>
      <c r="G177" s="270">
        <v>11400</v>
      </c>
      <c r="H177" s="270">
        <v>21280.73</v>
      </c>
      <c r="I177" s="286">
        <v>108186.26</v>
      </c>
      <c r="J177" s="286">
        <v>189192.57</v>
      </c>
      <c r="N177" s="274">
        <v>37.380000000000003</v>
      </c>
      <c r="Q177" s="286">
        <v>2581996.2400000002</v>
      </c>
      <c r="S177" s="271">
        <v>58443.31</v>
      </c>
      <c r="V177" s="271">
        <v>187890</v>
      </c>
      <c r="X177" s="272">
        <v>281450</v>
      </c>
      <c r="AA177" s="272">
        <v>66609.72</v>
      </c>
      <c r="AB177" s="272">
        <v>36895.800000000003</v>
      </c>
      <c r="AD177" s="103">
        <f t="shared" si="13"/>
        <v>466507.18</v>
      </c>
      <c r="AE177" s="37">
        <f t="shared" si="14"/>
        <v>37.380000000000003</v>
      </c>
      <c r="AF177" s="26">
        <f t="shared" si="15"/>
        <v>466469.8</v>
      </c>
      <c r="AG177" s="17">
        <f t="shared" si="16"/>
        <v>246333.31</v>
      </c>
      <c r="AH177" s="19">
        <f t="shared" si="17"/>
        <v>384955.51999999996</v>
      </c>
      <c r="AI177" s="32">
        <f t="shared" si="18"/>
        <v>-138622.20999999996</v>
      </c>
    </row>
    <row r="178" spans="1:35" x14ac:dyDescent="0.2">
      <c r="A178" s="1" t="s">
        <v>527</v>
      </c>
      <c r="B178" s="1" t="s">
        <v>528</v>
      </c>
      <c r="C178" s="92">
        <v>4974</v>
      </c>
      <c r="D178" s="93" t="s">
        <v>1257</v>
      </c>
      <c r="E178" s="286" t="s">
        <v>2139</v>
      </c>
      <c r="F178" s="270">
        <v>270345.8</v>
      </c>
      <c r="G178" s="270">
        <v>14600</v>
      </c>
      <c r="H178" s="270">
        <v>10860.23</v>
      </c>
      <c r="I178" s="286">
        <v>218175.67</v>
      </c>
      <c r="J178" s="286">
        <v>185625.66</v>
      </c>
      <c r="N178" s="274">
        <v>201.02</v>
      </c>
      <c r="Q178" s="286">
        <v>1442473.15</v>
      </c>
      <c r="S178" s="271">
        <v>193428.7</v>
      </c>
      <c r="U178" s="271">
        <v>68.459999999999994</v>
      </c>
      <c r="V178" s="271">
        <v>207810</v>
      </c>
      <c r="X178" s="272">
        <v>299030</v>
      </c>
      <c r="AA178" s="272">
        <v>87248.69</v>
      </c>
      <c r="AB178" s="272">
        <v>31905.24</v>
      </c>
      <c r="AD178" s="103">
        <f t="shared" si="13"/>
        <v>295806.02999999997</v>
      </c>
      <c r="AE178" s="37">
        <f t="shared" si="14"/>
        <v>201.02</v>
      </c>
      <c r="AF178" s="26">
        <f t="shared" si="15"/>
        <v>295605.00999999995</v>
      </c>
      <c r="AG178" s="17">
        <f t="shared" si="16"/>
        <v>401307.16000000003</v>
      </c>
      <c r="AH178" s="19">
        <f t="shared" si="17"/>
        <v>418183.93</v>
      </c>
      <c r="AI178" s="32">
        <f t="shared" si="18"/>
        <v>-16876.76999999996</v>
      </c>
    </row>
    <row r="179" spans="1:35" x14ac:dyDescent="0.2">
      <c r="A179" s="1" t="s">
        <v>527</v>
      </c>
      <c r="B179" s="1" t="s">
        <v>528</v>
      </c>
      <c r="C179" s="92">
        <v>2190</v>
      </c>
      <c r="D179" s="93" t="s">
        <v>1258</v>
      </c>
      <c r="E179" s="286" t="s">
        <v>2140</v>
      </c>
      <c r="F179" s="270">
        <v>599449.24</v>
      </c>
      <c r="G179" s="270">
        <v>11600</v>
      </c>
      <c r="H179" s="270">
        <v>9075.2999999999993</v>
      </c>
      <c r="I179" s="286">
        <v>278073</v>
      </c>
      <c r="J179" s="286">
        <v>119124.37</v>
      </c>
      <c r="N179" s="274">
        <v>0</v>
      </c>
      <c r="Q179" s="286">
        <v>1708773.29</v>
      </c>
      <c r="S179" s="271">
        <v>85848.9</v>
      </c>
      <c r="V179" s="271">
        <v>199780</v>
      </c>
      <c r="X179" s="272">
        <v>275640</v>
      </c>
      <c r="AA179" s="272">
        <v>74575.789999999994</v>
      </c>
      <c r="AB179" s="272">
        <v>28472.52</v>
      </c>
      <c r="AD179" s="103">
        <f t="shared" si="13"/>
        <v>620124.54</v>
      </c>
      <c r="AE179" s="37">
        <f t="shared" si="14"/>
        <v>0</v>
      </c>
      <c r="AF179" s="26">
        <f t="shared" si="15"/>
        <v>620124.54</v>
      </c>
      <c r="AG179" s="17">
        <f t="shared" si="16"/>
        <v>285628.90000000002</v>
      </c>
      <c r="AH179" s="19">
        <f t="shared" si="17"/>
        <v>378688.31</v>
      </c>
      <c r="AI179" s="32">
        <f t="shared" si="18"/>
        <v>-93059.409999999974</v>
      </c>
    </row>
    <row r="180" spans="1:35" x14ac:dyDescent="0.2">
      <c r="A180" s="1" t="s">
        <v>527</v>
      </c>
      <c r="B180" s="1" t="s">
        <v>528</v>
      </c>
      <c r="C180" s="92">
        <v>3183</v>
      </c>
      <c r="D180" s="93" t="s">
        <v>1259</v>
      </c>
      <c r="E180" s="286" t="s">
        <v>2141</v>
      </c>
      <c r="F180" s="270">
        <v>263233.23</v>
      </c>
      <c r="G180" s="270">
        <v>13800</v>
      </c>
      <c r="H180" s="270">
        <v>16607.78</v>
      </c>
      <c r="I180" s="286">
        <v>29114.65</v>
      </c>
      <c r="J180" s="286">
        <v>77381.73</v>
      </c>
      <c r="N180" s="274">
        <v>29.8</v>
      </c>
      <c r="P180" s="286">
        <v>-4</v>
      </c>
      <c r="Q180" s="286">
        <v>1572242.02</v>
      </c>
      <c r="S180" s="271">
        <v>78609.350000000006</v>
      </c>
      <c r="U180" s="271">
        <v>1151.17</v>
      </c>
      <c r="V180" s="271">
        <v>193950</v>
      </c>
      <c r="X180" s="272">
        <v>294490</v>
      </c>
      <c r="AA180" s="272">
        <v>86776.639999999999</v>
      </c>
      <c r="AB180" s="272">
        <v>10424.4</v>
      </c>
      <c r="AD180" s="103">
        <f t="shared" si="13"/>
        <v>293641.01</v>
      </c>
      <c r="AE180" s="37">
        <f t="shared" si="14"/>
        <v>29.8</v>
      </c>
      <c r="AF180" s="26">
        <f t="shared" si="15"/>
        <v>293611.21000000002</v>
      </c>
      <c r="AG180" s="17">
        <f t="shared" si="16"/>
        <v>273710.52</v>
      </c>
      <c r="AH180" s="19">
        <f t="shared" si="17"/>
        <v>391691.04000000004</v>
      </c>
      <c r="AI180" s="32">
        <f t="shared" si="18"/>
        <v>-117980.52000000002</v>
      </c>
    </row>
    <row r="181" spans="1:35" x14ac:dyDescent="0.2">
      <c r="A181" s="1" t="s">
        <v>527</v>
      </c>
      <c r="B181" s="1" t="s">
        <v>528</v>
      </c>
      <c r="C181" s="92">
        <v>3642</v>
      </c>
      <c r="D181" s="93" t="s">
        <v>1260</v>
      </c>
      <c r="E181" s="286" t="s">
        <v>2142</v>
      </c>
      <c r="F181" s="270">
        <v>318316.53000000003</v>
      </c>
      <c r="G181" s="270">
        <v>16600</v>
      </c>
      <c r="H181" s="270">
        <v>17884.689999999999</v>
      </c>
      <c r="I181" s="286">
        <v>95031.76</v>
      </c>
      <c r="J181" s="286">
        <v>154185.35999999999</v>
      </c>
      <c r="N181" s="274">
        <v>46.74</v>
      </c>
      <c r="Q181" s="286">
        <v>1286359.3700000001</v>
      </c>
      <c r="S181" s="271">
        <v>262904.84000000003</v>
      </c>
      <c r="T181" s="271">
        <v>55540</v>
      </c>
      <c r="V181" s="271">
        <v>209640</v>
      </c>
      <c r="X181" s="272">
        <v>329780</v>
      </c>
      <c r="AA181" s="272">
        <v>110457.16</v>
      </c>
      <c r="AB181" s="272">
        <v>14381.72</v>
      </c>
      <c r="AD181" s="103">
        <f t="shared" si="13"/>
        <v>352801.22000000003</v>
      </c>
      <c r="AE181" s="37">
        <f t="shared" si="14"/>
        <v>46.74</v>
      </c>
      <c r="AF181" s="26">
        <f t="shared" si="15"/>
        <v>352754.48000000004</v>
      </c>
      <c r="AG181" s="17">
        <f t="shared" si="16"/>
        <v>528084.84000000008</v>
      </c>
      <c r="AH181" s="19">
        <f t="shared" si="17"/>
        <v>454618.88</v>
      </c>
      <c r="AI181" s="32">
        <f t="shared" si="18"/>
        <v>73465.960000000079</v>
      </c>
    </row>
    <row r="182" spans="1:35" x14ac:dyDescent="0.2">
      <c r="A182" s="1" t="s">
        <v>531</v>
      </c>
      <c r="B182" s="1" t="s">
        <v>533</v>
      </c>
      <c r="C182" s="92">
        <v>3093</v>
      </c>
      <c r="D182" s="93" t="s">
        <v>1261</v>
      </c>
      <c r="E182" s="286" t="s">
        <v>2143</v>
      </c>
      <c r="F182" s="270">
        <v>583152.25</v>
      </c>
      <c r="G182" s="270">
        <v>69954.880000000005</v>
      </c>
      <c r="H182" s="270">
        <v>65414.91</v>
      </c>
      <c r="I182" s="286">
        <v>250468.53</v>
      </c>
      <c r="J182" s="286">
        <v>97634.21</v>
      </c>
      <c r="K182" s="274">
        <v>72429.47</v>
      </c>
      <c r="L182" s="274">
        <v>15958.03</v>
      </c>
      <c r="M182" s="274">
        <v>1107</v>
      </c>
      <c r="Q182" s="286">
        <v>1621669.25</v>
      </c>
      <c r="S182" s="271">
        <v>251394.9</v>
      </c>
      <c r="V182" s="271">
        <v>85340</v>
      </c>
      <c r="W182" s="271">
        <v>43947.9</v>
      </c>
      <c r="X182" s="272">
        <v>133840</v>
      </c>
      <c r="AA182" s="272">
        <v>60206.91</v>
      </c>
      <c r="AB182" s="272">
        <v>10925.14</v>
      </c>
      <c r="AD182" s="103">
        <f t="shared" si="13"/>
        <v>718522.04</v>
      </c>
      <c r="AE182" s="37">
        <f t="shared" si="14"/>
        <v>89494.5</v>
      </c>
      <c r="AF182" s="26">
        <f t="shared" si="15"/>
        <v>629027.54</v>
      </c>
      <c r="AG182" s="17">
        <f t="shared" si="16"/>
        <v>380682.80000000005</v>
      </c>
      <c r="AH182" s="19">
        <f t="shared" si="17"/>
        <v>204972.05</v>
      </c>
      <c r="AI182" s="32">
        <f t="shared" si="18"/>
        <v>175710.75000000006</v>
      </c>
    </row>
    <row r="183" spans="1:35" x14ac:dyDescent="0.2">
      <c r="A183" s="1" t="s">
        <v>531</v>
      </c>
      <c r="B183" s="1" t="s">
        <v>533</v>
      </c>
      <c r="C183" s="92">
        <v>2775</v>
      </c>
      <c r="D183" s="93" t="s">
        <v>1262</v>
      </c>
      <c r="E183" s="286" t="s">
        <v>2144</v>
      </c>
      <c r="F183" s="270">
        <v>324165.15999999997</v>
      </c>
      <c r="G183" s="270">
        <v>62868</v>
      </c>
      <c r="H183" s="270">
        <v>91958.26</v>
      </c>
      <c r="I183" s="286">
        <v>345419.57</v>
      </c>
      <c r="J183" s="286">
        <v>204369.98</v>
      </c>
      <c r="K183" s="274">
        <v>70860</v>
      </c>
      <c r="Q183" s="286">
        <v>2143817.25</v>
      </c>
      <c r="S183" s="271">
        <v>294021.95</v>
      </c>
      <c r="V183" s="271">
        <v>250820</v>
      </c>
      <c r="W183" s="271">
        <v>85107.08</v>
      </c>
      <c r="X183" s="272">
        <v>263398</v>
      </c>
      <c r="AA183" s="272">
        <v>98823.53</v>
      </c>
      <c r="AB183" s="272">
        <v>21949.72</v>
      </c>
      <c r="AD183" s="103">
        <f t="shared" si="13"/>
        <v>478991.42</v>
      </c>
      <c r="AE183" s="37">
        <f t="shared" si="14"/>
        <v>70860</v>
      </c>
      <c r="AF183" s="26">
        <f t="shared" si="15"/>
        <v>408131.42</v>
      </c>
      <c r="AG183" s="17">
        <f t="shared" si="16"/>
        <v>629949.02999999991</v>
      </c>
      <c r="AH183" s="19">
        <f t="shared" si="17"/>
        <v>384171.25</v>
      </c>
      <c r="AI183" s="32">
        <f t="shared" si="18"/>
        <v>245777.77999999991</v>
      </c>
    </row>
    <row r="184" spans="1:35" x14ac:dyDescent="0.2">
      <c r="A184" s="1" t="s">
        <v>531</v>
      </c>
      <c r="B184" s="1" t="s">
        <v>533</v>
      </c>
      <c r="C184" s="92">
        <v>2224</v>
      </c>
      <c r="D184" s="93" t="s">
        <v>1263</v>
      </c>
      <c r="E184" s="286" t="s">
        <v>2145</v>
      </c>
      <c r="F184" s="270">
        <v>570040.86</v>
      </c>
      <c r="G184" s="270">
        <v>17878</v>
      </c>
      <c r="H184" s="270">
        <v>36926.22</v>
      </c>
      <c r="I184" s="286">
        <v>2335648.73</v>
      </c>
      <c r="J184" s="286">
        <v>185278.07999999999</v>
      </c>
      <c r="K184" s="274">
        <v>21000</v>
      </c>
      <c r="Q184" s="286">
        <v>309335.96999999997</v>
      </c>
      <c r="S184" s="271">
        <v>194643.32</v>
      </c>
      <c r="V184" s="271">
        <v>170640</v>
      </c>
      <c r="W184" s="271">
        <v>37412.06</v>
      </c>
      <c r="X184" s="272">
        <v>212940</v>
      </c>
      <c r="AA184" s="272">
        <v>53480.01</v>
      </c>
      <c r="AB184" s="272">
        <v>29726.16</v>
      </c>
      <c r="AD184" s="103">
        <f t="shared" si="13"/>
        <v>624845.07999999996</v>
      </c>
      <c r="AE184" s="37">
        <f t="shared" si="14"/>
        <v>21000</v>
      </c>
      <c r="AF184" s="26">
        <f t="shared" si="15"/>
        <v>603845.07999999996</v>
      </c>
      <c r="AG184" s="17">
        <f t="shared" si="16"/>
        <v>402695.38</v>
      </c>
      <c r="AH184" s="19">
        <f t="shared" si="17"/>
        <v>296146.17</v>
      </c>
      <c r="AI184" s="32">
        <f t="shared" si="18"/>
        <v>106549.21000000002</v>
      </c>
    </row>
    <row r="185" spans="1:35" x14ac:dyDescent="0.2">
      <c r="A185" s="1" t="s">
        <v>531</v>
      </c>
      <c r="B185" s="1" t="s">
        <v>533</v>
      </c>
      <c r="C185" s="92">
        <v>2037</v>
      </c>
      <c r="D185" s="93" t="s">
        <v>1264</v>
      </c>
      <c r="E185" s="286" t="s">
        <v>2146</v>
      </c>
      <c r="F185" s="270">
        <v>223114.63</v>
      </c>
      <c r="G185" s="270">
        <v>101406.11</v>
      </c>
      <c r="H185" s="270">
        <v>30192.15</v>
      </c>
      <c r="I185" s="286">
        <v>97096.57</v>
      </c>
      <c r="J185" s="286">
        <v>71956.240000000005</v>
      </c>
      <c r="K185" s="274">
        <v>12300</v>
      </c>
      <c r="L185" s="274">
        <v>58037</v>
      </c>
      <c r="N185" s="274">
        <v>290</v>
      </c>
      <c r="Q185" s="286">
        <v>1558084.6</v>
      </c>
      <c r="S185" s="271">
        <v>213995.46</v>
      </c>
      <c r="V185" s="271">
        <v>122950</v>
      </c>
      <c r="W185" s="271">
        <v>16656.38</v>
      </c>
      <c r="X185" s="272">
        <v>124450</v>
      </c>
      <c r="AA185" s="272">
        <v>93657.5</v>
      </c>
      <c r="AB185" s="272">
        <v>7975.02</v>
      </c>
      <c r="AD185" s="103">
        <f t="shared" si="13"/>
        <v>354712.89</v>
      </c>
      <c r="AE185" s="37">
        <f t="shared" si="14"/>
        <v>70627</v>
      </c>
      <c r="AF185" s="26">
        <f t="shared" si="15"/>
        <v>284085.89</v>
      </c>
      <c r="AG185" s="17">
        <f t="shared" si="16"/>
        <v>353601.83999999997</v>
      </c>
      <c r="AH185" s="19">
        <f t="shared" si="17"/>
        <v>226082.52</v>
      </c>
      <c r="AI185" s="32">
        <f t="shared" si="18"/>
        <v>127519.31999999998</v>
      </c>
    </row>
    <row r="186" spans="1:35" x14ac:dyDescent="0.2">
      <c r="A186" s="1" t="s">
        <v>531</v>
      </c>
      <c r="B186" s="1" t="s">
        <v>533</v>
      </c>
      <c r="C186" s="92">
        <v>3571</v>
      </c>
      <c r="D186" s="93" t="s">
        <v>1265</v>
      </c>
      <c r="E186" s="286" t="s">
        <v>2147</v>
      </c>
      <c r="F186" s="270">
        <v>526730.64</v>
      </c>
      <c r="G186" s="270">
        <v>144986.15</v>
      </c>
      <c r="H186" s="270">
        <v>33164.93</v>
      </c>
      <c r="I186" s="286">
        <v>395430.15</v>
      </c>
      <c r="J186" s="286">
        <v>221435.65</v>
      </c>
      <c r="K186" s="274">
        <v>300</v>
      </c>
      <c r="P186" s="286">
        <v>-5507.15</v>
      </c>
      <c r="Q186" s="286">
        <v>1939631.19</v>
      </c>
      <c r="S186" s="271">
        <v>370037.28</v>
      </c>
      <c r="V186" s="271">
        <v>194520</v>
      </c>
      <c r="W186" s="271">
        <v>118556.58</v>
      </c>
      <c r="X186" s="272">
        <v>195520</v>
      </c>
      <c r="AA186" s="272">
        <v>119569.81</v>
      </c>
      <c r="AB186" s="272">
        <v>22001.91</v>
      </c>
      <c r="AD186" s="103">
        <f t="shared" si="13"/>
        <v>704881.72000000009</v>
      </c>
      <c r="AE186" s="37">
        <f t="shared" si="14"/>
        <v>300</v>
      </c>
      <c r="AF186" s="26">
        <f t="shared" si="15"/>
        <v>704581.72000000009</v>
      </c>
      <c r="AG186" s="17">
        <f t="shared" si="16"/>
        <v>683113.86</v>
      </c>
      <c r="AH186" s="19">
        <f t="shared" si="17"/>
        <v>337091.72</v>
      </c>
      <c r="AI186" s="32">
        <f t="shared" si="18"/>
        <v>346022.14</v>
      </c>
    </row>
    <row r="187" spans="1:35" x14ac:dyDescent="0.2">
      <c r="A187" s="1" t="s">
        <v>531</v>
      </c>
      <c r="B187" s="1" t="s">
        <v>533</v>
      </c>
      <c r="C187" s="92">
        <v>6793</v>
      </c>
      <c r="D187" s="93" t="s">
        <v>1266</v>
      </c>
      <c r="E187" s="286" t="s">
        <v>2148</v>
      </c>
      <c r="F187" s="270">
        <v>758891.51</v>
      </c>
      <c r="G187" s="270">
        <v>147944.75</v>
      </c>
      <c r="H187" s="270">
        <v>100006.47</v>
      </c>
      <c r="I187" s="286">
        <v>122834.95</v>
      </c>
      <c r="J187" s="286">
        <v>92526.720000000001</v>
      </c>
      <c r="K187" s="274">
        <v>18250</v>
      </c>
      <c r="L187" s="274">
        <v>23557.5</v>
      </c>
      <c r="Q187" s="286">
        <v>2258666.42</v>
      </c>
      <c r="S187" s="271">
        <v>367218.72</v>
      </c>
      <c r="V187" s="271">
        <v>365050</v>
      </c>
      <c r="W187" s="271">
        <v>76783.509999999995</v>
      </c>
      <c r="X187" s="272">
        <v>388192</v>
      </c>
      <c r="AA187" s="272">
        <v>218127.75</v>
      </c>
      <c r="AB187" s="272">
        <v>18255.689999999999</v>
      </c>
      <c r="AD187" s="103">
        <f t="shared" si="13"/>
        <v>1006842.73</v>
      </c>
      <c r="AE187" s="37">
        <f t="shared" si="14"/>
        <v>41807.5</v>
      </c>
      <c r="AF187" s="26">
        <f t="shared" si="15"/>
        <v>965035.23</v>
      </c>
      <c r="AG187" s="17">
        <f t="shared" si="16"/>
        <v>809052.23</v>
      </c>
      <c r="AH187" s="19">
        <f t="shared" si="17"/>
        <v>624575.43999999994</v>
      </c>
      <c r="AI187" s="32">
        <f t="shared" si="18"/>
        <v>184476.79000000004</v>
      </c>
    </row>
    <row r="188" spans="1:35" x14ac:dyDescent="0.2">
      <c r="A188" s="1" t="s">
        <v>531</v>
      </c>
      <c r="B188" s="1" t="s">
        <v>533</v>
      </c>
      <c r="C188" s="92">
        <v>1011</v>
      </c>
      <c r="D188" s="93" t="s">
        <v>1267</v>
      </c>
      <c r="E188" s="286" t="s">
        <v>2149</v>
      </c>
      <c r="F188" s="270">
        <v>198234.03</v>
      </c>
      <c r="G188" s="270">
        <v>74152.990000000005</v>
      </c>
      <c r="H188" s="270">
        <v>25770.69</v>
      </c>
      <c r="I188" s="286">
        <v>-49685.16</v>
      </c>
      <c r="J188" s="286">
        <v>669950.1</v>
      </c>
      <c r="K188" s="274">
        <v>19622</v>
      </c>
      <c r="L188" s="274">
        <v>35510</v>
      </c>
      <c r="Q188" s="286">
        <v>3335566.08</v>
      </c>
      <c r="S188" s="271">
        <v>142522.60999999999</v>
      </c>
      <c r="V188" s="271">
        <v>132640</v>
      </c>
      <c r="W188" s="271">
        <v>15636.26</v>
      </c>
      <c r="X188" s="272">
        <v>135640</v>
      </c>
      <c r="AA188" s="272">
        <v>59823.19</v>
      </c>
      <c r="AB188" s="272">
        <v>29741.74</v>
      </c>
      <c r="AD188" s="103">
        <f t="shared" si="13"/>
        <v>298157.71000000002</v>
      </c>
      <c r="AE188" s="37">
        <f t="shared" si="14"/>
        <v>55132</v>
      </c>
      <c r="AF188" s="26">
        <f t="shared" si="15"/>
        <v>243025.71000000002</v>
      </c>
      <c r="AG188" s="17">
        <f t="shared" si="16"/>
        <v>290798.87</v>
      </c>
      <c r="AH188" s="19">
        <f t="shared" si="17"/>
        <v>225204.93</v>
      </c>
      <c r="AI188" s="32">
        <f t="shared" si="18"/>
        <v>65593.94</v>
      </c>
    </row>
    <row r="189" spans="1:35" x14ac:dyDescent="0.2">
      <c r="A189" s="1" t="s">
        <v>531</v>
      </c>
      <c r="B189" s="1" t="s">
        <v>533</v>
      </c>
      <c r="C189" s="92">
        <v>3164</v>
      </c>
      <c r="D189" s="93" t="s">
        <v>1268</v>
      </c>
      <c r="E189" s="286" t="s">
        <v>2150</v>
      </c>
      <c r="F189" s="270">
        <v>549399.30000000005</v>
      </c>
      <c r="G189" s="270">
        <v>113880</v>
      </c>
      <c r="H189" s="270">
        <v>20934.41</v>
      </c>
      <c r="I189" s="286">
        <v>265945.52</v>
      </c>
      <c r="J189" s="286">
        <v>65414.1</v>
      </c>
      <c r="K189" s="274">
        <v>26090</v>
      </c>
      <c r="L189" s="274">
        <v>53228.81</v>
      </c>
      <c r="N189" s="274">
        <v>0</v>
      </c>
      <c r="Q189" s="286">
        <v>1980732.96</v>
      </c>
      <c r="S189" s="271">
        <v>353005.78</v>
      </c>
      <c r="U189" s="271">
        <v>60.21</v>
      </c>
      <c r="V189" s="271">
        <v>154040</v>
      </c>
      <c r="W189" s="271">
        <v>62231.46</v>
      </c>
      <c r="X189" s="272">
        <v>181196</v>
      </c>
      <c r="AA189" s="272">
        <v>122034.33</v>
      </c>
      <c r="AB189" s="272">
        <v>26941.16</v>
      </c>
      <c r="AD189" s="103">
        <f t="shared" si="13"/>
        <v>684213.71000000008</v>
      </c>
      <c r="AE189" s="37">
        <f t="shared" si="14"/>
        <v>79318.81</v>
      </c>
      <c r="AF189" s="26">
        <f t="shared" si="15"/>
        <v>604894.90000000014</v>
      </c>
      <c r="AG189" s="17">
        <f t="shared" si="16"/>
        <v>569337.45000000007</v>
      </c>
      <c r="AH189" s="19">
        <f t="shared" si="17"/>
        <v>330171.49</v>
      </c>
      <c r="AI189" s="32">
        <f t="shared" si="18"/>
        <v>239165.96000000008</v>
      </c>
    </row>
    <row r="190" spans="1:35" x14ac:dyDescent="0.2">
      <c r="E190" s="286" t="s">
        <v>2319</v>
      </c>
      <c r="H190" s="270">
        <v>61716.79</v>
      </c>
      <c r="J190" s="286">
        <v>164501.6</v>
      </c>
      <c r="S190" s="271">
        <v>28185.37</v>
      </c>
      <c r="AA190" s="272">
        <v>31540.84</v>
      </c>
      <c r="AB190" s="272">
        <v>9441.58</v>
      </c>
    </row>
    <row r="191" spans="1:35" x14ac:dyDescent="0.2">
      <c r="E191" s="286" t="s">
        <v>2320</v>
      </c>
      <c r="F191" s="270">
        <v>122577.76</v>
      </c>
      <c r="H191" s="270">
        <v>6671</v>
      </c>
      <c r="I191" s="286">
        <v>1510152.54</v>
      </c>
      <c r="J191" s="286">
        <v>211527.12</v>
      </c>
      <c r="N191" s="274">
        <v>0</v>
      </c>
      <c r="Q191" s="286">
        <v>669277.43000000005</v>
      </c>
      <c r="S191" s="271">
        <v>16143.81</v>
      </c>
      <c r="X191" s="272">
        <v>94440</v>
      </c>
      <c r="AA191" s="272">
        <v>30762.15</v>
      </c>
      <c r="AB191" s="272">
        <v>39251.67</v>
      </c>
    </row>
    <row r="192" spans="1:35" x14ac:dyDescent="0.2">
      <c r="E192" s="286" t="s">
        <v>2321</v>
      </c>
      <c r="F192" s="270">
        <v>316293.96000000002</v>
      </c>
      <c r="G192" s="270">
        <v>15995.6</v>
      </c>
      <c r="H192" s="270">
        <v>63946.78</v>
      </c>
      <c r="J192" s="286">
        <v>20090.099999999999</v>
      </c>
      <c r="P192" s="286">
        <v>84537.93</v>
      </c>
      <c r="S192" s="271">
        <v>39002.620000000003</v>
      </c>
      <c r="X192" s="272">
        <v>48032</v>
      </c>
      <c r="AA192" s="272">
        <v>350819.13</v>
      </c>
      <c r="AB192" s="272">
        <v>3923.52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7"/>
  <sheetViews>
    <sheetView topLeftCell="Z1" zoomScale="70" zoomScaleNormal="70" workbookViewId="0">
      <selection activeCell="AC1" sqref="A1:AC1048576"/>
    </sheetView>
  </sheetViews>
  <sheetFormatPr defaultColWidth="33.125" defaultRowHeight="14.25" x14ac:dyDescent="0.2"/>
  <cols>
    <col min="1" max="1" width="33.125" style="56"/>
    <col min="2" max="4" width="33.125" style="123"/>
    <col min="5" max="8" width="33.125" style="56"/>
    <col min="9" max="12" width="33.125" style="289"/>
    <col min="13" max="13" width="33.125" style="273"/>
    <col min="14" max="17" width="33.125" style="56"/>
    <col min="18" max="22" width="33.125" style="100"/>
    <col min="23" max="29" width="33.125" style="124"/>
    <col min="30" max="16384" width="33.125" style="56"/>
  </cols>
  <sheetData>
    <row r="1" spans="1:33" x14ac:dyDescent="0.2">
      <c r="A1" s="62" t="s">
        <v>590</v>
      </c>
      <c r="B1" s="288" t="s">
        <v>1438</v>
      </c>
      <c r="C1" s="288" t="s">
        <v>1439</v>
      </c>
      <c r="D1" s="288" t="s">
        <v>1440</v>
      </c>
      <c r="E1" s="62" t="s">
        <v>1442</v>
      </c>
      <c r="F1" s="62" t="s">
        <v>1443</v>
      </c>
      <c r="G1" s="62" t="s">
        <v>1444</v>
      </c>
      <c r="H1" s="62" t="s">
        <v>1587</v>
      </c>
      <c r="I1" s="289" t="s">
        <v>1445</v>
      </c>
      <c r="J1" s="289" t="s">
        <v>1446</v>
      </c>
      <c r="K1" s="289" t="s">
        <v>1447</v>
      </c>
      <c r="L1" s="289" t="s">
        <v>1448</v>
      </c>
      <c r="M1" s="289" t="s">
        <v>1499</v>
      </c>
      <c r="N1" s="62" t="s">
        <v>1449</v>
      </c>
      <c r="O1" s="62" t="s">
        <v>1450</v>
      </c>
      <c r="P1" s="62" t="s">
        <v>1451</v>
      </c>
      <c r="Q1" s="62" t="s">
        <v>1452</v>
      </c>
      <c r="R1" s="52" t="s">
        <v>1454</v>
      </c>
      <c r="S1" s="52" t="s">
        <v>1455</v>
      </c>
      <c r="T1" s="52" t="s">
        <v>1456</v>
      </c>
      <c r="U1" s="52" t="s">
        <v>1457</v>
      </c>
      <c r="V1" s="52" t="s">
        <v>1458</v>
      </c>
      <c r="W1" s="290" t="s">
        <v>1459</v>
      </c>
      <c r="X1" s="290" t="s">
        <v>1460</v>
      </c>
      <c r="Y1" s="290" t="s">
        <v>1461</v>
      </c>
      <c r="Z1" s="290" t="s">
        <v>1462</v>
      </c>
      <c r="AA1" s="290" t="s">
        <v>1463</v>
      </c>
      <c r="AB1" s="290" t="s">
        <v>1464</v>
      </c>
      <c r="AC1" s="290" t="s">
        <v>1466</v>
      </c>
      <c r="AD1" s="62"/>
      <c r="AE1" s="62"/>
      <c r="AF1" s="62"/>
      <c r="AG1" s="62"/>
    </row>
    <row r="2" spans="1:33" x14ac:dyDescent="0.2">
      <c r="A2" s="62" t="s">
        <v>591</v>
      </c>
      <c r="B2" s="288" t="s">
        <v>1467</v>
      </c>
      <c r="C2" s="288" t="s">
        <v>1468</v>
      </c>
      <c r="D2" s="288" t="s">
        <v>1469</v>
      </c>
      <c r="E2" s="62" t="s">
        <v>1471</v>
      </c>
      <c r="F2" s="62" t="s">
        <v>1472</v>
      </c>
      <c r="G2" s="62" t="s">
        <v>1473</v>
      </c>
      <c r="H2" s="62" t="s">
        <v>1591</v>
      </c>
      <c r="I2" s="289" t="s">
        <v>1474</v>
      </c>
      <c r="J2" s="289" t="s">
        <v>1475</v>
      </c>
      <c r="K2" s="289" t="s">
        <v>1476</v>
      </c>
      <c r="L2" s="289" t="s">
        <v>1477</v>
      </c>
      <c r="M2" s="289" t="s">
        <v>1501</v>
      </c>
      <c r="N2" s="62" t="s">
        <v>1478</v>
      </c>
      <c r="O2" s="62" t="s">
        <v>1479</v>
      </c>
      <c r="P2" s="62" t="s">
        <v>1480</v>
      </c>
      <c r="Q2" s="62" t="s">
        <v>1481</v>
      </c>
      <c r="R2" s="52" t="s">
        <v>1483</v>
      </c>
      <c r="S2" s="52" t="s">
        <v>1484</v>
      </c>
      <c r="T2" s="52" t="s">
        <v>1485</v>
      </c>
      <c r="U2" s="52" t="s">
        <v>1486</v>
      </c>
      <c r="V2" s="52" t="s">
        <v>1487</v>
      </c>
      <c r="W2" s="290" t="s">
        <v>1488</v>
      </c>
      <c r="X2" s="290" t="s">
        <v>1489</v>
      </c>
      <c r="Y2" s="290" t="s">
        <v>1490</v>
      </c>
      <c r="Z2" s="290" t="s">
        <v>1491</v>
      </c>
      <c r="AA2" s="290" t="s">
        <v>1492</v>
      </c>
      <c r="AB2" s="290" t="s">
        <v>1493</v>
      </c>
      <c r="AC2" s="290" t="s">
        <v>1495</v>
      </c>
      <c r="AD2" s="62"/>
      <c r="AE2" s="62"/>
      <c r="AF2" s="62"/>
      <c r="AG2" s="62"/>
    </row>
    <row r="3" spans="1:33" x14ac:dyDescent="0.2">
      <c r="A3" s="62" t="s">
        <v>592</v>
      </c>
      <c r="B3" s="288">
        <v>44339028.990000002</v>
      </c>
      <c r="C3" s="288">
        <v>1083480.3999999999</v>
      </c>
      <c r="D3" s="288">
        <v>19304279.969999999</v>
      </c>
      <c r="E3" s="62">
        <v>114214895.18000001</v>
      </c>
      <c r="F3" s="62">
        <v>34496293.259999998</v>
      </c>
      <c r="G3" s="62">
        <v>2227.36</v>
      </c>
      <c r="H3" s="62">
        <v>194900</v>
      </c>
      <c r="I3" s="289">
        <v>585030</v>
      </c>
      <c r="J3" s="289">
        <v>4041964.71</v>
      </c>
      <c r="K3" s="289">
        <v>2351526.4900000002</v>
      </c>
      <c r="L3" s="289">
        <v>1627889.73</v>
      </c>
      <c r="M3" s="289">
        <v>50000</v>
      </c>
      <c r="N3" s="62">
        <v>347586</v>
      </c>
      <c r="O3" s="62">
        <v>-2904863.25</v>
      </c>
      <c r="P3" s="62">
        <v>-9854590.25</v>
      </c>
      <c r="Q3" s="62">
        <v>279347785.61000001</v>
      </c>
      <c r="R3" s="52">
        <v>20346517.34</v>
      </c>
      <c r="S3" s="52">
        <v>753330</v>
      </c>
      <c r="T3" s="52">
        <v>9716.39</v>
      </c>
      <c r="U3" s="52">
        <v>28089186.199999999</v>
      </c>
      <c r="V3" s="52">
        <v>3403892.04</v>
      </c>
      <c r="W3" s="290">
        <v>34890284.159999996</v>
      </c>
      <c r="X3" s="290">
        <v>17490</v>
      </c>
      <c r="Y3" s="290">
        <v>78280</v>
      </c>
      <c r="Z3" s="290">
        <v>12194095.199999999</v>
      </c>
      <c r="AA3" s="290">
        <v>5104980.3600000003</v>
      </c>
      <c r="AB3" s="290">
        <v>10000</v>
      </c>
      <c r="AC3" s="290">
        <v>874</v>
      </c>
      <c r="AD3" s="62"/>
      <c r="AE3" s="62"/>
      <c r="AF3" s="62"/>
      <c r="AG3" s="62"/>
    </row>
    <row r="4" spans="1:33" x14ac:dyDescent="0.2">
      <c r="A4" s="62" t="s">
        <v>2167</v>
      </c>
      <c r="B4" s="288">
        <v>119633.59</v>
      </c>
      <c r="C4" s="288">
        <v>20106.849999999999</v>
      </c>
      <c r="D4" s="288">
        <v>219366.86</v>
      </c>
      <c r="E4" s="62">
        <v>363964.51</v>
      </c>
      <c r="F4" s="62">
        <v>263701.59999999998</v>
      </c>
      <c r="G4" s="62"/>
      <c r="H4" s="62"/>
      <c r="J4" s="289">
        <v>24410</v>
      </c>
      <c r="M4" s="289"/>
      <c r="N4" s="62"/>
      <c r="O4" s="62"/>
      <c r="P4" s="62"/>
      <c r="Q4" s="62">
        <v>2193223.69</v>
      </c>
      <c r="R4" s="52">
        <v>89619.32</v>
      </c>
      <c r="S4" s="52"/>
      <c r="T4" s="52"/>
      <c r="U4" s="52">
        <v>227580</v>
      </c>
      <c r="V4" s="52"/>
      <c r="W4" s="290">
        <v>259410</v>
      </c>
      <c r="X4" s="290"/>
      <c r="Y4" s="290"/>
      <c r="Z4" s="290">
        <v>48153.98</v>
      </c>
      <c r="AA4" s="290">
        <v>10</v>
      </c>
      <c r="AB4" s="290"/>
      <c r="AC4" s="290"/>
      <c r="AD4" s="62"/>
      <c r="AE4" s="62"/>
      <c r="AF4" s="62"/>
      <c r="AG4" s="62"/>
    </row>
    <row r="5" spans="1:33" x14ac:dyDescent="0.2">
      <c r="A5" s="62" t="s">
        <v>2168</v>
      </c>
      <c r="B5" s="288">
        <v>237753.64</v>
      </c>
      <c r="C5" s="288">
        <v>0</v>
      </c>
      <c r="D5" s="288">
        <v>60974.96</v>
      </c>
      <c r="E5" s="62">
        <v>881924.86</v>
      </c>
      <c r="F5" s="62">
        <v>546456.16</v>
      </c>
      <c r="G5" s="62"/>
      <c r="H5" s="62"/>
      <c r="J5" s="289">
        <v>38850</v>
      </c>
      <c r="M5" s="289"/>
      <c r="N5" s="62">
        <v>72000</v>
      </c>
      <c r="O5" s="62"/>
      <c r="P5" s="62"/>
      <c r="Q5" s="62">
        <v>1265427.9099999999</v>
      </c>
      <c r="R5" s="52">
        <v>0</v>
      </c>
      <c r="S5" s="52"/>
      <c r="T5" s="52"/>
      <c r="U5" s="52">
        <v>282200</v>
      </c>
      <c r="V5" s="52"/>
      <c r="W5" s="290">
        <v>362786</v>
      </c>
      <c r="X5" s="290"/>
      <c r="Y5" s="290"/>
      <c r="Z5" s="290">
        <v>125080.65</v>
      </c>
      <c r="AA5" s="290">
        <v>10</v>
      </c>
      <c r="AB5" s="290"/>
      <c r="AC5" s="290"/>
      <c r="AD5" s="62"/>
      <c r="AE5" s="62"/>
      <c r="AF5" s="62"/>
      <c r="AG5" s="62"/>
    </row>
    <row r="6" spans="1:33" x14ac:dyDescent="0.2">
      <c r="A6" s="62" t="s">
        <v>2169</v>
      </c>
      <c r="B6" s="288">
        <v>201157.1</v>
      </c>
      <c r="C6" s="288">
        <v>0</v>
      </c>
      <c r="D6" s="288">
        <v>84865.46</v>
      </c>
      <c r="E6" s="62">
        <v>934552.49</v>
      </c>
      <c r="F6" s="62">
        <v>389561.84</v>
      </c>
      <c r="G6" s="62"/>
      <c r="H6" s="62"/>
      <c r="J6" s="289">
        <v>12150</v>
      </c>
      <c r="L6" s="289">
        <v>591.80999999999995</v>
      </c>
      <c r="M6" s="289"/>
      <c r="N6" s="62">
        <v>110000</v>
      </c>
      <c r="O6" s="62"/>
      <c r="P6" s="62"/>
      <c r="Q6" s="62">
        <v>3482828.65</v>
      </c>
      <c r="R6" s="52">
        <v>0</v>
      </c>
      <c r="S6" s="52"/>
      <c r="T6" s="52"/>
      <c r="U6" s="52">
        <v>258400</v>
      </c>
      <c r="V6" s="52"/>
      <c r="W6" s="290">
        <v>307849</v>
      </c>
      <c r="X6" s="290"/>
      <c r="Y6" s="290"/>
      <c r="Z6" s="290">
        <v>160394.17000000001</v>
      </c>
      <c r="AA6" s="290">
        <v>10</v>
      </c>
      <c r="AB6" s="290"/>
      <c r="AC6" s="290"/>
      <c r="AD6" s="62"/>
      <c r="AE6" s="62"/>
      <c r="AF6" s="62"/>
      <c r="AG6" s="62"/>
    </row>
    <row r="7" spans="1:33" x14ac:dyDescent="0.2">
      <c r="A7" s="62" t="s">
        <v>2170</v>
      </c>
      <c r="B7" s="288">
        <v>10252.75</v>
      </c>
      <c r="C7" s="288">
        <v>0</v>
      </c>
      <c r="D7" s="288">
        <v>122733</v>
      </c>
      <c r="E7" s="62">
        <v>578495.86</v>
      </c>
      <c r="F7" s="62">
        <v>469572.82</v>
      </c>
      <c r="G7" s="62"/>
      <c r="H7" s="62"/>
      <c r="J7" s="289">
        <v>162266.63</v>
      </c>
      <c r="M7" s="289"/>
      <c r="N7" s="62"/>
      <c r="O7" s="62"/>
      <c r="P7" s="62"/>
      <c r="Q7" s="62">
        <v>3940312</v>
      </c>
      <c r="R7" s="52">
        <v>87489.69</v>
      </c>
      <c r="S7" s="52"/>
      <c r="T7" s="52"/>
      <c r="U7" s="52">
        <v>171740</v>
      </c>
      <c r="V7" s="52"/>
      <c r="W7" s="290">
        <v>225170</v>
      </c>
      <c r="X7" s="290"/>
      <c r="Y7" s="290"/>
      <c r="Z7" s="290">
        <v>90246.69</v>
      </c>
      <c r="AA7" s="290">
        <v>33000.65</v>
      </c>
      <c r="AB7" s="290"/>
      <c r="AC7" s="290"/>
      <c r="AD7" s="62"/>
      <c r="AE7" s="62"/>
      <c r="AF7" s="62"/>
      <c r="AG7" s="62"/>
    </row>
    <row r="8" spans="1:33" x14ac:dyDescent="0.2">
      <c r="A8" s="62" t="s">
        <v>2171</v>
      </c>
      <c r="B8" s="288">
        <v>428846.19</v>
      </c>
      <c r="C8" s="288">
        <v>0</v>
      </c>
      <c r="D8" s="288">
        <v>49887.77</v>
      </c>
      <c r="E8" s="62">
        <v>396051.86</v>
      </c>
      <c r="F8" s="62">
        <v>224081.19</v>
      </c>
      <c r="G8" s="62"/>
      <c r="H8" s="62">
        <v>194900</v>
      </c>
      <c r="J8" s="289">
        <v>21750</v>
      </c>
      <c r="M8" s="289"/>
      <c r="N8" s="62"/>
      <c r="O8" s="62"/>
      <c r="P8" s="62"/>
      <c r="Q8" s="62">
        <v>2735240.51</v>
      </c>
      <c r="R8" s="52">
        <v>6847.91</v>
      </c>
      <c r="S8" s="52"/>
      <c r="T8" s="52"/>
      <c r="U8" s="52">
        <v>223910</v>
      </c>
      <c r="V8" s="52"/>
      <c r="W8" s="290">
        <v>245750</v>
      </c>
      <c r="X8" s="290"/>
      <c r="Y8" s="290"/>
      <c r="Z8" s="290">
        <v>59158.03</v>
      </c>
      <c r="AA8" s="290">
        <v>13220.09</v>
      </c>
      <c r="AB8" s="290"/>
      <c r="AC8" s="290"/>
      <c r="AD8" s="62"/>
      <c r="AE8" s="62"/>
      <c r="AF8" s="62"/>
      <c r="AG8" s="62"/>
    </row>
    <row r="9" spans="1:33" x14ac:dyDescent="0.2">
      <c r="A9" s="62" t="s">
        <v>2172</v>
      </c>
      <c r="B9" s="288">
        <v>7119.49</v>
      </c>
      <c r="C9" s="288">
        <v>0</v>
      </c>
      <c r="D9" s="288">
        <v>63391.19</v>
      </c>
      <c r="E9" s="62">
        <v>757025.11</v>
      </c>
      <c r="F9" s="62">
        <v>1123357.94</v>
      </c>
      <c r="G9" s="62"/>
      <c r="H9" s="62"/>
      <c r="J9" s="289">
        <v>11490</v>
      </c>
      <c r="M9" s="289"/>
      <c r="N9" s="62"/>
      <c r="O9" s="62"/>
      <c r="P9" s="62">
        <v>180423.8</v>
      </c>
      <c r="Q9" s="62">
        <v>2266802.89</v>
      </c>
      <c r="R9" s="52">
        <v>0</v>
      </c>
      <c r="S9" s="52"/>
      <c r="T9" s="52"/>
      <c r="U9" s="52">
        <v>192280</v>
      </c>
      <c r="V9" s="52"/>
      <c r="W9" s="290">
        <v>217534</v>
      </c>
      <c r="X9" s="290"/>
      <c r="Y9" s="290"/>
      <c r="Z9" s="290">
        <v>84131.56</v>
      </c>
      <c r="AA9" s="290">
        <v>10</v>
      </c>
      <c r="AB9" s="290"/>
      <c r="AC9" s="290"/>
      <c r="AD9" s="62"/>
      <c r="AE9" s="62"/>
      <c r="AF9" s="62"/>
      <c r="AG9" s="62"/>
    </row>
    <row r="10" spans="1:33" x14ac:dyDescent="0.2">
      <c r="A10" s="62" t="s">
        <v>2173</v>
      </c>
      <c r="B10" s="288">
        <v>195284.49</v>
      </c>
      <c r="C10" s="288">
        <v>7800</v>
      </c>
      <c r="D10" s="288">
        <v>426960.64000000001</v>
      </c>
      <c r="E10" s="62">
        <v>946760.54</v>
      </c>
      <c r="F10" s="62">
        <v>685636.36</v>
      </c>
      <c r="G10" s="62"/>
      <c r="H10" s="62"/>
      <c r="J10" s="289">
        <v>41834</v>
      </c>
      <c r="M10" s="289"/>
      <c r="N10" s="62">
        <v>18000</v>
      </c>
      <c r="O10" s="62"/>
      <c r="P10" s="62"/>
      <c r="Q10" s="62">
        <v>2678016.84</v>
      </c>
      <c r="R10" s="52">
        <v>450135.55</v>
      </c>
      <c r="S10" s="52">
        <v>260</v>
      </c>
      <c r="T10" s="52"/>
      <c r="U10" s="52">
        <v>113600</v>
      </c>
      <c r="V10" s="52"/>
      <c r="W10" s="290">
        <v>145320</v>
      </c>
      <c r="X10" s="290"/>
      <c r="Y10" s="290"/>
      <c r="Z10" s="290">
        <v>451670.82</v>
      </c>
      <c r="AA10" s="290">
        <v>20630</v>
      </c>
      <c r="AB10" s="290"/>
      <c r="AC10" s="290"/>
      <c r="AD10" s="62"/>
      <c r="AE10" s="62"/>
      <c r="AF10" s="62"/>
      <c r="AG10" s="62"/>
    </row>
    <row r="11" spans="1:33" x14ac:dyDescent="0.2">
      <c r="A11" s="62" t="s">
        <v>2174</v>
      </c>
      <c r="B11" s="288">
        <v>61069.26</v>
      </c>
      <c r="C11" s="288">
        <v>0</v>
      </c>
      <c r="D11" s="288">
        <v>112182.75</v>
      </c>
      <c r="E11" s="62">
        <v>1999455.3</v>
      </c>
      <c r="F11" s="62">
        <v>33420.35</v>
      </c>
      <c r="G11" s="62"/>
      <c r="H11" s="62"/>
      <c r="J11" s="289">
        <v>39980</v>
      </c>
      <c r="L11" s="289">
        <v>25804.73</v>
      </c>
      <c r="M11" s="289"/>
      <c r="N11" s="62"/>
      <c r="O11" s="62"/>
      <c r="P11" s="62"/>
      <c r="Q11" s="62">
        <v>585220.22</v>
      </c>
      <c r="R11" s="52">
        <v>2566.67</v>
      </c>
      <c r="S11" s="52"/>
      <c r="T11" s="52">
        <v>1.3</v>
      </c>
      <c r="U11" s="52">
        <v>146580</v>
      </c>
      <c r="V11" s="52"/>
      <c r="W11" s="290">
        <v>228200</v>
      </c>
      <c r="X11" s="290"/>
      <c r="Y11" s="290"/>
      <c r="Z11" s="290">
        <v>89501.14</v>
      </c>
      <c r="AA11" s="290">
        <v>299715.05</v>
      </c>
      <c r="AB11" s="290"/>
      <c r="AC11" s="290"/>
      <c r="AD11" s="62"/>
      <c r="AE11" s="62"/>
      <c r="AF11" s="62"/>
      <c r="AG11" s="62"/>
    </row>
    <row r="12" spans="1:33" x14ac:dyDescent="0.2">
      <c r="A12" s="62" t="s">
        <v>2175</v>
      </c>
      <c r="B12" s="288">
        <v>330253.8</v>
      </c>
      <c r="C12" s="288">
        <v>0</v>
      </c>
      <c r="D12" s="288">
        <v>306860.07</v>
      </c>
      <c r="E12" s="62">
        <v>522689.02</v>
      </c>
      <c r="F12" s="62">
        <v>1028512.3</v>
      </c>
      <c r="G12" s="62"/>
      <c r="H12" s="62"/>
      <c r="J12" s="289">
        <v>17150</v>
      </c>
      <c r="M12" s="289"/>
      <c r="N12" s="62">
        <v>55000</v>
      </c>
      <c r="O12" s="62"/>
      <c r="P12" s="62"/>
      <c r="Q12" s="62">
        <v>1804328.64</v>
      </c>
      <c r="R12" s="52">
        <v>0</v>
      </c>
      <c r="S12" s="52"/>
      <c r="T12" s="52"/>
      <c r="U12" s="52">
        <v>240360</v>
      </c>
      <c r="V12" s="52"/>
      <c r="W12" s="290">
        <v>258360</v>
      </c>
      <c r="X12" s="290"/>
      <c r="Y12" s="290"/>
      <c r="Z12" s="290">
        <v>34018.18</v>
      </c>
      <c r="AA12" s="290">
        <v>20141.86</v>
      </c>
      <c r="AB12" s="290"/>
      <c r="AC12" s="290">
        <v>370</v>
      </c>
      <c r="AD12" s="62"/>
      <c r="AE12" s="62"/>
      <c r="AF12" s="62"/>
      <c r="AG12" s="62"/>
    </row>
    <row r="13" spans="1:33" x14ac:dyDescent="0.2">
      <c r="A13" s="62" t="s">
        <v>2176</v>
      </c>
      <c r="B13" s="288">
        <v>108421.1</v>
      </c>
      <c r="C13" s="288">
        <v>12974.59</v>
      </c>
      <c r="D13" s="288">
        <v>87941.29</v>
      </c>
      <c r="E13" s="62">
        <v>194211.97</v>
      </c>
      <c r="F13" s="62">
        <v>315550.09000000003</v>
      </c>
      <c r="G13" s="62"/>
      <c r="H13" s="62"/>
      <c r="J13" s="289">
        <v>10550</v>
      </c>
      <c r="M13" s="289"/>
      <c r="N13" s="62">
        <v>35000</v>
      </c>
      <c r="O13" s="62"/>
      <c r="P13" s="62"/>
      <c r="Q13" s="62">
        <v>667029.63</v>
      </c>
      <c r="R13" s="52">
        <v>91258.8</v>
      </c>
      <c r="S13" s="52"/>
      <c r="T13" s="52"/>
      <c r="U13" s="52">
        <v>203120</v>
      </c>
      <c r="V13" s="52"/>
      <c r="W13" s="290">
        <v>214296</v>
      </c>
      <c r="X13" s="290"/>
      <c r="Y13" s="290"/>
      <c r="Z13" s="290">
        <v>77968.7</v>
      </c>
      <c r="AA13" s="290">
        <v>10</v>
      </c>
      <c r="AB13" s="290"/>
      <c r="AC13" s="290"/>
      <c r="AD13" s="62"/>
      <c r="AE13" s="62"/>
      <c r="AF13" s="62"/>
      <c r="AG13" s="62"/>
    </row>
    <row r="14" spans="1:33" x14ac:dyDescent="0.2">
      <c r="A14" s="62" t="s">
        <v>2177</v>
      </c>
      <c r="B14" s="288">
        <v>10434.16</v>
      </c>
      <c r="C14" s="288">
        <v>0</v>
      </c>
      <c r="D14" s="288">
        <v>387818.17</v>
      </c>
      <c r="E14" s="62">
        <v>3</v>
      </c>
      <c r="F14" s="62">
        <v>335872.9</v>
      </c>
      <c r="G14" s="62"/>
      <c r="H14" s="62"/>
      <c r="J14" s="289">
        <v>48920</v>
      </c>
      <c r="M14" s="289"/>
      <c r="N14" s="62">
        <v>15000</v>
      </c>
      <c r="O14" s="62"/>
      <c r="P14" s="62"/>
      <c r="Q14" s="62">
        <v>818351.54</v>
      </c>
      <c r="R14" s="52">
        <v>84925.93</v>
      </c>
      <c r="S14" s="52"/>
      <c r="T14" s="52"/>
      <c r="U14" s="52">
        <v>117260</v>
      </c>
      <c r="V14" s="52"/>
      <c r="W14" s="290">
        <v>173416</v>
      </c>
      <c r="X14" s="290"/>
      <c r="Y14" s="290"/>
      <c r="Z14" s="290">
        <v>75200.19</v>
      </c>
      <c r="AA14" s="290">
        <v>7423.6</v>
      </c>
      <c r="AB14" s="290"/>
      <c r="AC14" s="290"/>
      <c r="AD14" s="62"/>
      <c r="AE14" s="62"/>
      <c r="AF14" s="62"/>
      <c r="AG14" s="62"/>
    </row>
    <row r="15" spans="1:33" x14ac:dyDescent="0.2">
      <c r="A15" s="62" t="s">
        <v>2178</v>
      </c>
      <c r="B15" s="288">
        <v>33040.43</v>
      </c>
      <c r="C15" s="288"/>
      <c r="D15" s="288">
        <v>132645.48000000001</v>
      </c>
      <c r="E15" s="62">
        <v>1702662.97</v>
      </c>
      <c r="F15" s="62">
        <v>241849.91</v>
      </c>
      <c r="G15" s="62"/>
      <c r="H15" s="62"/>
      <c r="J15" s="289">
        <v>17900</v>
      </c>
      <c r="L15" s="289">
        <v>124.26</v>
      </c>
      <c r="M15" s="289"/>
      <c r="N15" s="62"/>
      <c r="O15" s="62"/>
      <c r="P15" s="62"/>
      <c r="Q15" s="62">
        <v>3873985.05</v>
      </c>
      <c r="R15" s="52">
        <v>3000</v>
      </c>
      <c r="S15" s="52"/>
      <c r="T15" s="52"/>
      <c r="U15" s="52">
        <v>231880</v>
      </c>
      <c r="V15" s="52"/>
      <c r="W15" s="290">
        <v>244880</v>
      </c>
      <c r="X15" s="290"/>
      <c r="Y15" s="290"/>
      <c r="Z15" s="290">
        <v>47924.800000000003</v>
      </c>
      <c r="AA15" s="290">
        <v>329632.17</v>
      </c>
      <c r="AB15" s="290"/>
      <c r="AC15" s="290"/>
      <c r="AD15" s="62"/>
      <c r="AE15" s="62"/>
      <c r="AF15" s="62"/>
      <c r="AG15" s="62"/>
    </row>
    <row r="16" spans="1:33" x14ac:dyDescent="0.2">
      <c r="A16" s="62" t="s">
        <v>2179</v>
      </c>
      <c r="B16" s="288">
        <v>7820.03</v>
      </c>
      <c r="C16" s="288">
        <v>9540</v>
      </c>
      <c r="D16" s="288">
        <v>239168.79</v>
      </c>
      <c r="E16" s="62">
        <v>1544032.44</v>
      </c>
      <c r="F16" s="62">
        <v>197525.81</v>
      </c>
      <c r="G16" s="62"/>
      <c r="H16" s="62"/>
      <c r="J16" s="289">
        <v>42942</v>
      </c>
      <c r="M16" s="289"/>
      <c r="N16" s="62"/>
      <c r="O16" s="62"/>
      <c r="P16" s="62"/>
      <c r="Q16" s="62">
        <v>2037072.22</v>
      </c>
      <c r="R16" s="52">
        <v>59540.92</v>
      </c>
      <c r="S16" s="52"/>
      <c r="T16" s="52"/>
      <c r="U16" s="52">
        <v>153860</v>
      </c>
      <c r="V16" s="52">
        <v>60000</v>
      </c>
      <c r="W16" s="290">
        <v>209427</v>
      </c>
      <c r="X16" s="290"/>
      <c r="Y16" s="290"/>
      <c r="Z16" s="290">
        <v>34147.71</v>
      </c>
      <c r="AA16" s="290">
        <v>13025.18</v>
      </c>
      <c r="AB16" s="290"/>
      <c r="AC16" s="290"/>
      <c r="AD16" s="62"/>
      <c r="AE16" s="62"/>
      <c r="AF16" s="62"/>
      <c r="AG16" s="62"/>
    </row>
    <row r="17" spans="1:33" x14ac:dyDescent="0.2">
      <c r="A17" s="62" t="s">
        <v>2180</v>
      </c>
      <c r="B17" s="288">
        <v>193489.66</v>
      </c>
      <c r="C17" s="288">
        <v>0</v>
      </c>
      <c r="D17" s="288">
        <v>68351.539999999994</v>
      </c>
      <c r="E17" s="62">
        <v>270980.90000000002</v>
      </c>
      <c r="F17" s="62">
        <v>508154.19</v>
      </c>
      <c r="G17" s="62"/>
      <c r="H17" s="62"/>
      <c r="J17" s="289">
        <v>19658</v>
      </c>
      <c r="M17" s="289"/>
      <c r="N17" s="62"/>
      <c r="O17" s="62"/>
      <c r="P17" s="62"/>
      <c r="Q17" s="62">
        <v>2706524.69</v>
      </c>
      <c r="R17" s="52">
        <v>39723.379999999997</v>
      </c>
      <c r="S17" s="52"/>
      <c r="T17" s="52"/>
      <c r="U17" s="52">
        <v>197420</v>
      </c>
      <c r="V17" s="52"/>
      <c r="W17" s="290">
        <v>219773</v>
      </c>
      <c r="X17" s="290"/>
      <c r="Y17" s="290"/>
      <c r="Z17" s="290">
        <v>35354.660000000003</v>
      </c>
      <c r="AA17" s="290">
        <v>17747.150000000001</v>
      </c>
      <c r="AB17" s="290"/>
      <c r="AC17" s="290"/>
      <c r="AD17" s="62"/>
      <c r="AE17" s="62"/>
      <c r="AF17" s="62"/>
      <c r="AG17" s="62"/>
    </row>
    <row r="18" spans="1:33" x14ac:dyDescent="0.2">
      <c r="A18" s="62" t="s">
        <v>2181</v>
      </c>
      <c r="B18" s="288">
        <v>115142.77</v>
      </c>
      <c r="C18" s="288">
        <v>44600</v>
      </c>
      <c r="D18" s="288">
        <v>141154.64000000001</v>
      </c>
      <c r="E18" s="62">
        <v>83655.039999999994</v>
      </c>
      <c r="F18" s="62">
        <v>234739.75</v>
      </c>
      <c r="G18" s="62"/>
      <c r="H18" s="62"/>
      <c r="J18" s="289">
        <v>24250</v>
      </c>
      <c r="M18" s="289"/>
      <c r="N18" s="62"/>
      <c r="O18" s="62"/>
      <c r="P18" s="62"/>
      <c r="Q18" s="62">
        <v>865508.28</v>
      </c>
      <c r="R18" s="52">
        <v>143146.35</v>
      </c>
      <c r="S18" s="52"/>
      <c r="T18" s="52"/>
      <c r="U18" s="52">
        <v>162120</v>
      </c>
      <c r="V18" s="52"/>
      <c r="W18" s="290">
        <v>187320</v>
      </c>
      <c r="X18" s="290"/>
      <c r="Y18" s="290"/>
      <c r="Z18" s="290">
        <v>77594.740000000005</v>
      </c>
      <c r="AA18" s="290">
        <v>10</v>
      </c>
      <c r="AB18" s="290"/>
      <c r="AC18" s="290"/>
      <c r="AD18" s="62"/>
      <c r="AE18" s="62"/>
      <c r="AF18" s="62"/>
      <c r="AG18" s="62"/>
    </row>
    <row r="19" spans="1:33" x14ac:dyDescent="0.2">
      <c r="A19" s="62" t="s">
        <v>2182</v>
      </c>
      <c r="B19" s="288">
        <v>50423.34</v>
      </c>
      <c r="C19" s="288">
        <v>0</v>
      </c>
      <c r="D19" s="288">
        <v>107544.64</v>
      </c>
      <c r="E19" s="62">
        <v>48150.15</v>
      </c>
      <c r="F19" s="62">
        <v>159625.53</v>
      </c>
      <c r="G19" s="62"/>
      <c r="H19" s="62"/>
      <c r="J19" s="289">
        <v>64690</v>
      </c>
      <c r="M19" s="289"/>
      <c r="N19" s="62"/>
      <c r="O19" s="62"/>
      <c r="P19" s="62"/>
      <c r="Q19" s="62">
        <v>2831701.19</v>
      </c>
      <c r="R19" s="52">
        <v>59873.86</v>
      </c>
      <c r="S19" s="52"/>
      <c r="T19" s="52"/>
      <c r="U19" s="52">
        <v>186780</v>
      </c>
      <c r="V19" s="52"/>
      <c r="W19" s="290">
        <v>267990</v>
      </c>
      <c r="X19" s="290"/>
      <c r="Y19" s="290"/>
      <c r="Z19" s="290">
        <v>54786.57</v>
      </c>
      <c r="AA19" s="290">
        <v>2657.96</v>
      </c>
      <c r="AB19" s="290"/>
      <c r="AC19" s="290"/>
      <c r="AD19" s="62"/>
      <c r="AE19" s="62"/>
      <c r="AF19" s="62"/>
      <c r="AG19" s="62"/>
    </row>
    <row r="20" spans="1:33" x14ac:dyDescent="0.2">
      <c r="A20" s="62" t="s">
        <v>2183</v>
      </c>
      <c r="B20" s="288">
        <v>471420.1</v>
      </c>
      <c r="C20" s="288">
        <v>7800</v>
      </c>
      <c r="D20" s="288">
        <v>229581.59</v>
      </c>
      <c r="E20" s="62">
        <v>2580671.91</v>
      </c>
      <c r="F20" s="62">
        <v>440666.73</v>
      </c>
      <c r="G20" s="62"/>
      <c r="H20" s="62"/>
      <c r="J20" s="289">
        <v>13800</v>
      </c>
      <c r="L20" s="289">
        <v>1000</v>
      </c>
      <c r="M20" s="289"/>
      <c r="N20" s="62"/>
      <c r="O20" s="62"/>
      <c r="P20" s="62"/>
      <c r="Q20" s="62">
        <v>5546813.3099999996</v>
      </c>
      <c r="R20" s="52">
        <v>38583.31</v>
      </c>
      <c r="S20" s="52"/>
      <c r="T20" s="52">
        <v>428.13</v>
      </c>
      <c r="U20" s="52">
        <v>245420</v>
      </c>
      <c r="V20" s="52"/>
      <c r="W20" s="290">
        <v>265600</v>
      </c>
      <c r="X20" s="290"/>
      <c r="Y20" s="290"/>
      <c r="Z20" s="290">
        <v>58181.67</v>
      </c>
      <c r="AA20" s="290">
        <v>1548.86</v>
      </c>
      <c r="AB20" s="290"/>
      <c r="AC20" s="290"/>
      <c r="AD20" s="62"/>
      <c r="AE20" s="62"/>
      <c r="AF20" s="62"/>
      <c r="AG20" s="62"/>
    </row>
    <row r="21" spans="1:33" x14ac:dyDescent="0.2">
      <c r="A21" s="62" t="s">
        <v>2184</v>
      </c>
      <c r="B21" s="288">
        <v>14863.02</v>
      </c>
      <c r="C21" s="288">
        <v>0</v>
      </c>
      <c r="D21" s="288">
        <v>121714.72</v>
      </c>
      <c r="E21" s="62">
        <v>2548357.7999999998</v>
      </c>
      <c r="F21" s="62">
        <v>1243712.8500000001</v>
      </c>
      <c r="G21" s="62"/>
      <c r="H21" s="62"/>
      <c r="J21" s="289">
        <v>13550</v>
      </c>
      <c r="M21" s="289"/>
      <c r="N21" s="62">
        <v>33000</v>
      </c>
      <c r="O21" s="62"/>
      <c r="P21" s="62"/>
      <c r="Q21" s="62">
        <v>1606327.04</v>
      </c>
      <c r="R21" s="52">
        <v>2293</v>
      </c>
      <c r="S21" s="52"/>
      <c r="T21" s="52"/>
      <c r="U21" s="52">
        <v>315700</v>
      </c>
      <c r="V21" s="52"/>
      <c r="W21" s="290">
        <v>368544</v>
      </c>
      <c r="X21" s="290"/>
      <c r="Y21" s="290"/>
      <c r="Z21" s="290">
        <v>122560.6</v>
      </c>
      <c r="AA21" s="290">
        <v>11472.42</v>
      </c>
      <c r="AB21" s="290"/>
      <c r="AC21" s="290"/>
      <c r="AD21" s="62"/>
      <c r="AE21" s="62"/>
      <c r="AF21" s="62"/>
      <c r="AG21" s="62"/>
    </row>
    <row r="22" spans="1:33" x14ac:dyDescent="0.2">
      <c r="A22" s="62" t="s">
        <v>2185</v>
      </c>
      <c r="B22" s="288">
        <v>378073.69</v>
      </c>
      <c r="C22" s="288">
        <v>0</v>
      </c>
      <c r="D22" s="288">
        <v>86925.98</v>
      </c>
      <c r="E22" s="62">
        <v>1921636.17</v>
      </c>
      <c r="F22" s="62">
        <v>506379.17</v>
      </c>
      <c r="G22" s="62"/>
      <c r="H22" s="62"/>
      <c r="J22" s="289">
        <v>21430</v>
      </c>
      <c r="L22" s="289">
        <v>698</v>
      </c>
      <c r="M22" s="289"/>
      <c r="N22" s="62"/>
      <c r="O22" s="62"/>
      <c r="P22" s="62"/>
      <c r="Q22" s="62">
        <v>1373222.93</v>
      </c>
      <c r="R22" s="52">
        <v>0</v>
      </c>
      <c r="S22" s="52"/>
      <c r="T22" s="52"/>
      <c r="U22" s="52">
        <v>229520</v>
      </c>
      <c r="V22" s="52"/>
      <c r="W22" s="290">
        <v>260749</v>
      </c>
      <c r="X22" s="290"/>
      <c r="Y22" s="290"/>
      <c r="Z22" s="290">
        <v>62920.160000000003</v>
      </c>
      <c r="AA22" s="290">
        <v>18322</v>
      </c>
      <c r="AB22" s="290"/>
      <c r="AC22" s="290"/>
      <c r="AD22" s="62"/>
      <c r="AE22" s="62"/>
      <c r="AF22" s="62"/>
      <c r="AG22" s="62"/>
    </row>
    <row r="23" spans="1:33" x14ac:dyDescent="0.2">
      <c r="A23" s="62" t="s">
        <v>2186</v>
      </c>
      <c r="B23" s="288">
        <v>283329.7</v>
      </c>
      <c r="C23" s="288">
        <v>111581.02</v>
      </c>
      <c r="D23" s="288">
        <v>100765.51</v>
      </c>
      <c r="E23" s="62">
        <v>2055270.21</v>
      </c>
      <c r="F23" s="62">
        <v>-173361.44</v>
      </c>
      <c r="G23" s="62"/>
      <c r="H23" s="62"/>
      <c r="J23" s="289">
        <v>40440</v>
      </c>
      <c r="M23" s="289"/>
      <c r="N23" s="62"/>
      <c r="O23" s="62"/>
      <c r="P23" s="62"/>
      <c r="Q23" s="62">
        <v>466379.49</v>
      </c>
      <c r="R23" s="52">
        <v>43202.67</v>
      </c>
      <c r="S23" s="52"/>
      <c r="T23" s="52"/>
      <c r="U23" s="52">
        <v>137740</v>
      </c>
      <c r="V23" s="52"/>
      <c r="W23" s="290">
        <v>197349</v>
      </c>
      <c r="X23" s="290"/>
      <c r="Y23" s="290"/>
      <c r="Z23" s="290">
        <v>73948.37</v>
      </c>
      <c r="AA23" s="290">
        <v>880996.62</v>
      </c>
      <c r="AB23" s="290"/>
      <c r="AC23" s="290"/>
      <c r="AD23" s="62"/>
      <c r="AE23" s="62"/>
      <c r="AF23" s="62"/>
      <c r="AG23" s="62"/>
    </row>
    <row r="24" spans="1:33" x14ac:dyDescent="0.2">
      <c r="A24" s="62" t="s">
        <v>2187</v>
      </c>
      <c r="B24" s="288">
        <v>12564.36</v>
      </c>
      <c r="C24" s="288">
        <v>59206</v>
      </c>
      <c r="D24" s="288">
        <v>170046.65</v>
      </c>
      <c r="E24" s="62">
        <v>229567.97</v>
      </c>
      <c r="F24" s="62">
        <v>305600.55</v>
      </c>
      <c r="G24" s="62"/>
      <c r="H24" s="62"/>
      <c r="I24" s="289">
        <v>50000</v>
      </c>
      <c r="J24" s="289">
        <v>18674</v>
      </c>
      <c r="M24" s="289"/>
      <c r="N24" s="62"/>
      <c r="O24" s="62"/>
      <c r="P24" s="62"/>
      <c r="Q24" s="62">
        <v>1804328.64</v>
      </c>
      <c r="R24" s="52">
        <v>73483.240000000005</v>
      </c>
      <c r="S24" s="52"/>
      <c r="T24" s="52"/>
      <c r="U24" s="52">
        <v>165168</v>
      </c>
      <c r="V24" s="52"/>
      <c r="W24" s="290">
        <v>186642</v>
      </c>
      <c r="X24" s="290"/>
      <c r="Y24" s="290"/>
      <c r="Z24" s="290">
        <v>70065.990000000005</v>
      </c>
      <c r="AA24" s="290">
        <v>176005</v>
      </c>
      <c r="AB24" s="290"/>
      <c r="AC24" s="290"/>
      <c r="AD24" s="62"/>
      <c r="AE24" s="62"/>
      <c r="AF24" s="62"/>
      <c r="AG24" s="62"/>
    </row>
    <row r="25" spans="1:33" x14ac:dyDescent="0.2">
      <c r="A25" s="62" t="s">
        <v>2188</v>
      </c>
      <c r="B25" s="288">
        <v>66278.81</v>
      </c>
      <c r="C25" s="288">
        <v>10160</v>
      </c>
      <c r="D25" s="288">
        <v>309210.89</v>
      </c>
      <c r="E25" s="62">
        <v>457239.98</v>
      </c>
      <c r="F25" s="62">
        <v>93701.98</v>
      </c>
      <c r="G25" s="62"/>
      <c r="H25" s="62"/>
      <c r="J25" s="289">
        <v>12611</v>
      </c>
      <c r="M25" s="289"/>
      <c r="N25" s="62"/>
      <c r="O25" s="62"/>
      <c r="P25" s="62"/>
      <c r="Q25" s="62">
        <v>1601555.91</v>
      </c>
      <c r="R25" s="52">
        <v>1590.1</v>
      </c>
      <c r="S25" s="52"/>
      <c r="T25" s="52"/>
      <c r="U25" s="52">
        <v>177660</v>
      </c>
      <c r="V25" s="52"/>
      <c r="W25" s="290">
        <v>249541.81</v>
      </c>
      <c r="X25" s="290"/>
      <c r="Y25" s="290"/>
      <c r="Z25" s="290">
        <v>360650.27</v>
      </c>
      <c r="AA25" s="290">
        <v>10</v>
      </c>
      <c r="AB25" s="290"/>
      <c r="AC25" s="290"/>
      <c r="AD25" s="62"/>
      <c r="AE25" s="62"/>
      <c r="AF25" s="62"/>
      <c r="AG25" s="62"/>
    </row>
    <row r="26" spans="1:33" x14ac:dyDescent="0.2">
      <c r="A26" s="62" t="s">
        <v>2189</v>
      </c>
      <c r="B26" s="288">
        <v>92203.7</v>
      </c>
      <c r="C26" s="288">
        <v>43000</v>
      </c>
      <c r="D26" s="288">
        <v>65533.71</v>
      </c>
      <c r="E26" s="62">
        <v>128695.22</v>
      </c>
      <c r="F26" s="62">
        <v>233913.39</v>
      </c>
      <c r="G26" s="62"/>
      <c r="H26" s="62"/>
      <c r="J26" s="289">
        <v>11035</v>
      </c>
      <c r="M26" s="289"/>
      <c r="N26" s="62"/>
      <c r="O26" s="62"/>
      <c r="P26" s="62"/>
      <c r="Q26" s="62">
        <v>1188537.31</v>
      </c>
      <c r="R26" s="52">
        <v>0</v>
      </c>
      <c r="S26" s="52"/>
      <c r="T26" s="52"/>
      <c r="U26" s="52">
        <v>233860</v>
      </c>
      <c r="V26" s="52"/>
      <c r="W26" s="290">
        <v>254780</v>
      </c>
      <c r="X26" s="290"/>
      <c r="Y26" s="290"/>
      <c r="Z26" s="290">
        <v>357516.34</v>
      </c>
      <c r="AA26" s="290">
        <v>10</v>
      </c>
      <c r="AB26" s="290"/>
      <c r="AC26" s="290"/>
      <c r="AD26" s="62"/>
      <c r="AE26" s="62"/>
      <c r="AF26" s="62"/>
      <c r="AG26" s="62"/>
    </row>
    <row r="27" spans="1:33" x14ac:dyDescent="0.2">
      <c r="A27" s="62" t="s">
        <v>2307</v>
      </c>
      <c r="B27" s="288">
        <v>46103.58</v>
      </c>
      <c r="C27" s="288">
        <v>0</v>
      </c>
      <c r="D27" s="288">
        <v>256720.2</v>
      </c>
      <c r="E27" s="62">
        <v>687746.56000000006</v>
      </c>
      <c r="F27" s="62">
        <v>321174.63</v>
      </c>
      <c r="G27" s="62"/>
      <c r="H27" s="62"/>
      <c r="J27" s="289">
        <v>16280</v>
      </c>
      <c r="L27" s="289">
        <v>415572.97</v>
      </c>
      <c r="M27" s="289"/>
      <c r="N27" s="62"/>
      <c r="O27" s="62"/>
      <c r="P27" s="62"/>
      <c r="Q27" s="62">
        <v>3378480.39</v>
      </c>
      <c r="R27" s="52">
        <v>173691.4</v>
      </c>
      <c r="S27" s="52"/>
      <c r="T27" s="52"/>
      <c r="U27" s="52">
        <v>89030</v>
      </c>
      <c r="V27" s="52"/>
      <c r="W27" s="290">
        <v>181016.5</v>
      </c>
      <c r="X27" s="290"/>
      <c r="Y27" s="290"/>
      <c r="Z27" s="290">
        <v>49894.05</v>
      </c>
      <c r="AA27" s="290">
        <v>10</v>
      </c>
      <c r="AB27" s="290"/>
      <c r="AC27" s="290"/>
      <c r="AD27" s="62"/>
      <c r="AE27" s="62"/>
      <c r="AF27" s="62"/>
      <c r="AG27" s="62"/>
    </row>
    <row r="28" spans="1:33" x14ac:dyDescent="0.2">
      <c r="A28" s="285" t="s">
        <v>2312</v>
      </c>
      <c r="B28" s="288">
        <v>122754.47</v>
      </c>
      <c r="C28" s="288">
        <v>7800</v>
      </c>
      <c r="D28" s="288">
        <v>131499.18</v>
      </c>
      <c r="E28" s="62">
        <v>3515586.2</v>
      </c>
      <c r="F28" s="62">
        <v>248782.91</v>
      </c>
      <c r="G28" s="62"/>
      <c r="H28" s="62"/>
      <c r="J28" s="289">
        <v>6000</v>
      </c>
      <c r="M28" s="289"/>
      <c r="N28" s="62"/>
      <c r="O28" s="62"/>
      <c r="P28" s="62"/>
      <c r="Q28" s="62">
        <v>4652638.84</v>
      </c>
      <c r="R28" s="52">
        <v>0</v>
      </c>
      <c r="S28" s="52"/>
      <c r="T28" s="52"/>
      <c r="U28" s="52">
        <v>139170</v>
      </c>
      <c r="V28" s="52"/>
      <c r="W28" s="290">
        <v>150141</v>
      </c>
      <c r="X28" s="290"/>
      <c r="Y28" s="290"/>
      <c r="Z28" s="290">
        <v>61016.4</v>
      </c>
      <c r="AA28" s="290">
        <v>10</v>
      </c>
      <c r="AB28" s="290"/>
      <c r="AC28" s="290"/>
      <c r="AD28" s="62"/>
      <c r="AE28" s="62"/>
      <c r="AF28" s="62"/>
      <c r="AG28" s="62"/>
    </row>
    <row r="29" spans="1:33" x14ac:dyDescent="0.2">
      <c r="A29" s="62" t="s">
        <v>2190</v>
      </c>
      <c r="B29" s="288">
        <v>250126.76</v>
      </c>
      <c r="C29" s="288">
        <v>0</v>
      </c>
      <c r="D29" s="288">
        <v>20350.400000000001</v>
      </c>
      <c r="E29" s="62">
        <v>2336102.33</v>
      </c>
      <c r="F29" s="62">
        <v>224049.2</v>
      </c>
      <c r="G29" s="62"/>
      <c r="H29" s="62"/>
      <c r="M29" s="289"/>
      <c r="N29" s="62"/>
      <c r="O29" s="62"/>
      <c r="P29" s="62">
        <v>-1232390.33</v>
      </c>
      <c r="Q29" s="62">
        <v>3908830.71</v>
      </c>
      <c r="R29" s="52">
        <v>56686.1</v>
      </c>
      <c r="S29" s="52"/>
      <c r="T29" s="52"/>
      <c r="U29" s="52">
        <v>249560</v>
      </c>
      <c r="V29" s="52">
        <v>286150</v>
      </c>
      <c r="W29" s="290">
        <v>348900</v>
      </c>
      <c r="X29" s="290"/>
      <c r="Y29" s="290"/>
      <c r="Z29" s="290">
        <v>48228.89</v>
      </c>
      <c r="AA29" s="290">
        <v>36435.9</v>
      </c>
      <c r="AB29" s="290"/>
      <c r="AC29" s="290"/>
      <c r="AD29" s="62"/>
      <c r="AE29" s="62"/>
      <c r="AF29" s="62"/>
      <c r="AG29" s="62"/>
    </row>
    <row r="30" spans="1:33" x14ac:dyDescent="0.2">
      <c r="A30" s="62" t="s">
        <v>2191</v>
      </c>
      <c r="B30" s="288">
        <v>376071.32</v>
      </c>
      <c r="C30" s="288">
        <v>0</v>
      </c>
      <c r="D30" s="288">
        <v>189553.83</v>
      </c>
      <c r="E30" s="62">
        <v>966264</v>
      </c>
      <c r="F30" s="62">
        <v>311413</v>
      </c>
      <c r="G30" s="62"/>
      <c r="H30" s="62"/>
      <c r="L30" s="289">
        <v>567000</v>
      </c>
      <c r="M30" s="289"/>
      <c r="N30" s="62"/>
      <c r="O30" s="62"/>
      <c r="P30" s="62">
        <v>-2796915.05</v>
      </c>
      <c r="Q30" s="62">
        <v>3967213.3</v>
      </c>
      <c r="R30" s="52">
        <v>298438.49</v>
      </c>
      <c r="S30" s="52"/>
      <c r="T30" s="52"/>
      <c r="U30" s="52">
        <v>222040</v>
      </c>
      <c r="V30" s="52"/>
      <c r="W30" s="290">
        <v>282580</v>
      </c>
      <c r="X30" s="290"/>
      <c r="Y30" s="290"/>
      <c r="Z30" s="290">
        <v>103690.59</v>
      </c>
      <c r="AA30" s="290">
        <v>25912</v>
      </c>
      <c r="AB30" s="290"/>
      <c r="AC30" s="290"/>
      <c r="AD30" s="62"/>
      <c r="AE30" s="62"/>
      <c r="AF30" s="62"/>
      <c r="AG30" s="62"/>
    </row>
    <row r="31" spans="1:33" x14ac:dyDescent="0.2">
      <c r="A31" s="62" t="s">
        <v>2192</v>
      </c>
      <c r="B31" s="288">
        <v>464495.67</v>
      </c>
      <c r="C31" s="288">
        <v>0</v>
      </c>
      <c r="D31" s="288">
        <v>27911.17</v>
      </c>
      <c r="E31" s="62">
        <v>37610</v>
      </c>
      <c r="F31" s="62">
        <v>334378.36</v>
      </c>
      <c r="G31" s="62"/>
      <c r="H31" s="62"/>
      <c r="M31" s="289"/>
      <c r="N31" s="62"/>
      <c r="O31" s="62"/>
      <c r="P31" s="62">
        <v>-949683.53</v>
      </c>
      <c r="Q31" s="62">
        <v>1728640.99</v>
      </c>
      <c r="R31" s="52">
        <v>196108.57</v>
      </c>
      <c r="S31" s="52"/>
      <c r="T31" s="52"/>
      <c r="U31" s="52">
        <v>220000</v>
      </c>
      <c r="V31" s="52"/>
      <c r="W31" s="290">
        <v>239120</v>
      </c>
      <c r="X31" s="290"/>
      <c r="Y31" s="290">
        <v>12480</v>
      </c>
      <c r="Z31" s="290">
        <v>47994.61</v>
      </c>
      <c r="AA31" s="290">
        <v>29038.22</v>
      </c>
      <c r="AB31" s="290"/>
      <c r="AC31" s="290"/>
      <c r="AD31" s="62"/>
      <c r="AE31" s="62"/>
      <c r="AF31" s="62"/>
      <c r="AG31" s="62"/>
    </row>
    <row r="32" spans="1:33" x14ac:dyDescent="0.2">
      <c r="A32" s="62" t="s">
        <v>2193</v>
      </c>
      <c r="B32" s="288">
        <v>332468.40000000002</v>
      </c>
      <c r="C32" s="288">
        <v>29976</v>
      </c>
      <c r="D32" s="288">
        <v>256508.74</v>
      </c>
      <c r="E32" s="62">
        <v>32265.25</v>
      </c>
      <c r="F32" s="62">
        <v>307524.01</v>
      </c>
      <c r="G32" s="62"/>
      <c r="H32" s="62"/>
      <c r="L32" s="289">
        <v>83025.210000000006</v>
      </c>
      <c r="M32" s="289"/>
      <c r="N32" s="62"/>
      <c r="O32" s="62"/>
      <c r="P32" s="62">
        <v>-1575777.78</v>
      </c>
      <c r="Q32" s="62">
        <v>2399403.2599999998</v>
      </c>
      <c r="R32" s="52">
        <v>192039.34</v>
      </c>
      <c r="S32" s="52"/>
      <c r="T32" s="52"/>
      <c r="U32" s="52"/>
      <c r="V32" s="52">
        <v>26507.63</v>
      </c>
      <c r="W32" s="290">
        <v>56982</v>
      </c>
      <c r="X32" s="290"/>
      <c r="Y32" s="290">
        <v>34120</v>
      </c>
      <c r="Z32" s="290">
        <v>47158.04</v>
      </c>
      <c r="AA32" s="290">
        <v>16248.22</v>
      </c>
      <c r="AB32" s="290"/>
      <c r="AC32" s="290"/>
      <c r="AD32" s="62"/>
      <c r="AE32" s="62"/>
      <c r="AF32" s="62"/>
      <c r="AG32" s="62"/>
    </row>
    <row r="33" spans="1:33" x14ac:dyDescent="0.2">
      <c r="A33" s="62" t="s">
        <v>2194</v>
      </c>
      <c r="B33" s="288">
        <v>510276.76</v>
      </c>
      <c r="C33" s="288">
        <v>0</v>
      </c>
      <c r="D33" s="288">
        <v>47550.32</v>
      </c>
      <c r="E33" s="62">
        <v>11317104.199999999</v>
      </c>
      <c r="F33" s="62">
        <v>376584.58</v>
      </c>
      <c r="G33" s="62"/>
      <c r="H33" s="62"/>
      <c r="L33" s="289">
        <v>625</v>
      </c>
      <c r="M33" s="289"/>
      <c r="N33" s="62"/>
      <c r="O33" s="62"/>
      <c r="P33" s="62">
        <v>4066958.96</v>
      </c>
      <c r="Q33" s="62">
        <v>8039383.1299999999</v>
      </c>
      <c r="R33" s="52">
        <v>361979.68</v>
      </c>
      <c r="S33" s="52"/>
      <c r="T33" s="52"/>
      <c r="U33" s="52">
        <v>156900</v>
      </c>
      <c r="V33" s="52"/>
      <c r="W33" s="290">
        <v>267220</v>
      </c>
      <c r="X33" s="290"/>
      <c r="Y33" s="290">
        <v>2024</v>
      </c>
      <c r="Z33" s="290">
        <v>69750.05</v>
      </c>
      <c r="AA33" s="290">
        <v>31512.86</v>
      </c>
      <c r="AB33" s="290"/>
      <c r="AC33" s="290"/>
      <c r="AD33" s="62"/>
      <c r="AE33" s="62"/>
      <c r="AF33" s="62"/>
      <c r="AG33" s="62"/>
    </row>
    <row r="34" spans="1:33" x14ac:dyDescent="0.2">
      <c r="A34" s="62" t="s">
        <v>2195</v>
      </c>
      <c r="B34" s="288">
        <v>333090.59000000003</v>
      </c>
      <c r="C34" s="288">
        <v>0</v>
      </c>
      <c r="D34" s="288">
        <v>124659.81</v>
      </c>
      <c r="E34" s="62">
        <v>2234180.79</v>
      </c>
      <c r="F34" s="62">
        <v>87391.71</v>
      </c>
      <c r="G34" s="62"/>
      <c r="H34" s="62"/>
      <c r="M34" s="289"/>
      <c r="N34" s="62"/>
      <c r="O34" s="62"/>
      <c r="P34" s="62">
        <v>541704.46</v>
      </c>
      <c r="Q34" s="62">
        <v>2109112.34</v>
      </c>
      <c r="R34" s="52">
        <v>282957.53000000003</v>
      </c>
      <c r="S34" s="52"/>
      <c r="T34" s="52"/>
      <c r="U34" s="52">
        <v>147040</v>
      </c>
      <c r="V34" s="52">
        <v>48150</v>
      </c>
      <c r="W34" s="290">
        <v>227680</v>
      </c>
      <c r="X34" s="290"/>
      <c r="Y34" s="290"/>
      <c r="Z34" s="290">
        <v>84584.01</v>
      </c>
      <c r="AA34" s="290">
        <v>37377.42</v>
      </c>
      <c r="AB34" s="290"/>
      <c r="AC34" s="290"/>
      <c r="AD34" s="62"/>
      <c r="AE34" s="62"/>
      <c r="AF34" s="62"/>
      <c r="AG34" s="62"/>
    </row>
    <row r="35" spans="1:33" x14ac:dyDescent="0.2">
      <c r="A35" s="62" t="s">
        <v>2196</v>
      </c>
      <c r="B35" s="288">
        <v>330571.40000000002</v>
      </c>
      <c r="C35" s="288">
        <v>2500</v>
      </c>
      <c r="D35" s="288">
        <v>59264.53</v>
      </c>
      <c r="E35" s="62">
        <v>2240579.71</v>
      </c>
      <c r="F35" s="62">
        <v>244521</v>
      </c>
      <c r="G35" s="62"/>
      <c r="H35" s="62"/>
      <c r="L35" s="289">
        <v>110</v>
      </c>
      <c r="M35" s="289"/>
      <c r="N35" s="62"/>
      <c r="O35" s="62"/>
      <c r="P35" s="62">
        <v>783834.26</v>
      </c>
      <c r="Q35" s="62">
        <v>2003005.18</v>
      </c>
      <c r="R35" s="52">
        <v>238279.6</v>
      </c>
      <c r="S35" s="52"/>
      <c r="T35" s="52">
        <v>557.59</v>
      </c>
      <c r="U35" s="52"/>
      <c r="V35" s="52"/>
      <c r="W35" s="290">
        <v>47240</v>
      </c>
      <c r="X35" s="290"/>
      <c r="Y35" s="290">
        <v>2520</v>
      </c>
      <c r="Z35" s="290">
        <v>65873.95</v>
      </c>
      <c r="AA35" s="290">
        <v>31829.040000000001</v>
      </c>
      <c r="AB35" s="290"/>
      <c r="AC35" s="290"/>
      <c r="AD35" s="62"/>
      <c r="AE35" s="62"/>
      <c r="AF35" s="62"/>
      <c r="AG35" s="62"/>
    </row>
    <row r="36" spans="1:33" x14ac:dyDescent="0.2">
      <c r="A36" s="62" t="s">
        <v>2197</v>
      </c>
      <c r="B36" s="288">
        <v>318584.74</v>
      </c>
      <c r="C36" s="288">
        <v>0</v>
      </c>
      <c r="D36" s="288">
        <v>10607.42</v>
      </c>
      <c r="E36" s="62">
        <v>1287610</v>
      </c>
      <c r="F36" s="62">
        <v>121507.08</v>
      </c>
      <c r="G36" s="62"/>
      <c r="H36" s="62"/>
      <c r="M36" s="289"/>
      <c r="N36" s="62"/>
      <c r="O36" s="62"/>
      <c r="P36" s="62">
        <v>-420284.15999999997</v>
      </c>
      <c r="Q36" s="62">
        <v>2067007.72</v>
      </c>
      <c r="R36" s="52">
        <v>230806.17</v>
      </c>
      <c r="S36" s="52"/>
      <c r="T36" s="52"/>
      <c r="U36" s="52"/>
      <c r="V36" s="52"/>
      <c r="W36" s="290">
        <v>30560</v>
      </c>
      <c r="X36" s="290"/>
      <c r="Y36" s="290"/>
      <c r="Z36" s="290">
        <v>89018.43</v>
      </c>
      <c r="AA36" s="290">
        <v>18664.060000000001</v>
      </c>
      <c r="AB36" s="290"/>
      <c r="AC36" s="290"/>
      <c r="AD36" s="62"/>
      <c r="AE36" s="62"/>
      <c r="AF36" s="62"/>
      <c r="AG36" s="62"/>
    </row>
    <row r="37" spans="1:33" x14ac:dyDescent="0.2">
      <c r="A37" s="62" t="s">
        <v>2198</v>
      </c>
      <c r="B37" s="288">
        <v>235945.18</v>
      </c>
      <c r="C37" s="288">
        <v>0</v>
      </c>
      <c r="D37" s="288">
        <v>80623.75</v>
      </c>
      <c r="E37" s="62">
        <v>556077.94999999995</v>
      </c>
      <c r="F37" s="62">
        <v>967842.57</v>
      </c>
      <c r="G37" s="62"/>
      <c r="H37" s="62"/>
      <c r="M37" s="289"/>
      <c r="N37" s="62"/>
      <c r="O37" s="62"/>
      <c r="P37" s="62">
        <v>-1053403.8400000001</v>
      </c>
      <c r="Q37" s="62">
        <v>2721924.84</v>
      </c>
      <c r="R37" s="52">
        <v>356643.7</v>
      </c>
      <c r="S37" s="52"/>
      <c r="T37" s="52"/>
      <c r="U37" s="52">
        <v>144080</v>
      </c>
      <c r="V37" s="52"/>
      <c r="W37" s="290">
        <v>224998</v>
      </c>
      <c r="X37" s="290"/>
      <c r="Y37" s="290">
        <v>4120</v>
      </c>
      <c r="Z37" s="290">
        <v>72391.25</v>
      </c>
      <c r="AA37" s="290">
        <v>29542</v>
      </c>
      <c r="AB37" s="290"/>
      <c r="AC37" s="290"/>
      <c r="AD37" s="62"/>
      <c r="AE37" s="62"/>
      <c r="AF37" s="62"/>
      <c r="AG37" s="62"/>
    </row>
    <row r="38" spans="1:33" x14ac:dyDescent="0.2">
      <c r="A38" s="74" t="s">
        <v>1303</v>
      </c>
      <c r="B38" s="288"/>
      <c r="C38" s="288"/>
      <c r="D38" s="288"/>
      <c r="E38" s="62"/>
      <c r="F38" s="62"/>
      <c r="G38" s="62"/>
      <c r="H38" s="62"/>
      <c r="M38" s="289"/>
      <c r="N38" s="62"/>
      <c r="O38" s="62"/>
      <c r="P38" s="62"/>
      <c r="Q38" s="62"/>
      <c r="R38" s="52"/>
      <c r="S38" s="52"/>
      <c r="T38" s="52"/>
      <c r="U38" s="52"/>
      <c r="V38" s="52"/>
      <c r="W38" s="290"/>
      <c r="X38" s="290"/>
      <c r="Y38" s="290"/>
      <c r="Z38" s="290"/>
      <c r="AA38" s="290"/>
      <c r="AB38" s="290"/>
      <c r="AC38" s="290"/>
      <c r="AD38" s="62"/>
      <c r="AE38" s="62"/>
      <c r="AF38" s="62"/>
      <c r="AG38" s="62"/>
    </row>
    <row r="39" spans="1:33" x14ac:dyDescent="0.2">
      <c r="A39" s="56" t="s">
        <v>2199</v>
      </c>
      <c r="B39" s="288">
        <v>273020.45</v>
      </c>
      <c r="C39" s="288">
        <v>0</v>
      </c>
      <c r="D39" s="288">
        <v>163954.54</v>
      </c>
      <c r="E39" s="62">
        <v>-386300.12</v>
      </c>
      <c r="F39" s="62">
        <v>125083.64</v>
      </c>
      <c r="G39" s="62"/>
      <c r="H39" s="62"/>
      <c r="J39" s="289">
        <v>232925</v>
      </c>
      <c r="M39" s="289"/>
      <c r="N39" s="62"/>
      <c r="O39" s="62">
        <v>-2304521.69</v>
      </c>
      <c r="P39" s="62">
        <v>-291259</v>
      </c>
      <c r="Q39" s="62">
        <v>2737074.7</v>
      </c>
      <c r="R39" s="52">
        <v>213423.27</v>
      </c>
      <c r="S39" s="52"/>
      <c r="T39" s="52"/>
      <c r="U39" s="52">
        <v>175120</v>
      </c>
      <c r="V39" s="52"/>
      <c r="W39" s="290">
        <v>194120</v>
      </c>
      <c r="X39" s="290"/>
      <c r="Y39" s="290"/>
      <c r="Z39" s="290">
        <v>61922.43</v>
      </c>
      <c r="AA39" s="290">
        <v>19092.759999999998</v>
      </c>
      <c r="AB39" s="290"/>
      <c r="AC39" s="290"/>
      <c r="AD39" s="62"/>
      <c r="AE39" s="62"/>
      <c r="AF39" s="62"/>
      <c r="AG39" s="62"/>
    </row>
    <row r="40" spans="1:33" x14ac:dyDescent="0.2">
      <c r="A40" s="62" t="s">
        <v>2200</v>
      </c>
      <c r="B40" s="288">
        <v>608447.62</v>
      </c>
      <c r="C40" s="288">
        <v>0</v>
      </c>
      <c r="D40" s="288">
        <v>123259.64</v>
      </c>
      <c r="E40" s="62">
        <v>178089.05</v>
      </c>
      <c r="F40" s="62">
        <v>145667.24</v>
      </c>
      <c r="G40" s="62"/>
      <c r="H40" s="62"/>
      <c r="J40" s="289">
        <v>6300</v>
      </c>
      <c r="M40" s="289"/>
      <c r="N40" s="62"/>
      <c r="O40" s="62"/>
      <c r="P40" s="62"/>
      <c r="Q40" s="62">
        <v>1656318.18</v>
      </c>
      <c r="R40" s="52">
        <v>174743.1</v>
      </c>
      <c r="S40" s="52">
        <v>80500</v>
      </c>
      <c r="T40" s="52">
        <v>1017.1</v>
      </c>
      <c r="U40" s="52">
        <v>205640</v>
      </c>
      <c r="V40" s="52"/>
      <c r="W40" s="290">
        <v>224060</v>
      </c>
      <c r="X40" s="290"/>
      <c r="Y40" s="290"/>
      <c r="Z40" s="290">
        <v>38535.4</v>
      </c>
      <c r="AA40" s="290">
        <v>22188.55</v>
      </c>
      <c r="AB40" s="290"/>
      <c r="AC40" s="290"/>
      <c r="AD40" s="62"/>
      <c r="AE40" s="62"/>
      <c r="AF40" s="62"/>
      <c r="AG40" s="62"/>
    </row>
    <row r="41" spans="1:33" x14ac:dyDescent="0.2">
      <c r="A41" s="62" t="s">
        <v>2201</v>
      </c>
      <c r="B41" s="288">
        <v>130114.01</v>
      </c>
      <c r="C41" s="288">
        <v>0</v>
      </c>
      <c r="D41" s="288">
        <v>91738.69</v>
      </c>
      <c r="E41" s="62">
        <v>124903.76</v>
      </c>
      <c r="F41" s="62">
        <v>-28976.13</v>
      </c>
      <c r="G41" s="62"/>
      <c r="H41" s="62"/>
      <c r="J41" s="289">
        <v>577325</v>
      </c>
      <c r="L41" s="289">
        <v>166.35</v>
      </c>
      <c r="M41" s="289"/>
      <c r="N41" s="62"/>
      <c r="O41" s="62"/>
      <c r="P41" s="62">
        <v>3744.1</v>
      </c>
      <c r="Q41" s="62">
        <v>1118559.83</v>
      </c>
      <c r="R41" s="52">
        <v>175179.57</v>
      </c>
      <c r="S41" s="52">
        <v>25000</v>
      </c>
      <c r="T41" s="52"/>
      <c r="U41" s="52">
        <v>249340</v>
      </c>
      <c r="V41" s="52"/>
      <c r="W41" s="290">
        <v>271581</v>
      </c>
      <c r="X41" s="290"/>
      <c r="Y41" s="290"/>
      <c r="Z41" s="290">
        <v>62045.98</v>
      </c>
      <c r="AA41" s="290">
        <v>19898.77</v>
      </c>
      <c r="AB41" s="290"/>
      <c r="AC41" s="290"/>
      <c r="AD41" s="62"/>
      <c r="AE41" s="62"/>
      <c r="AF41" s="62"/>
      <c r="AG41" s="62"/>
    </row>
    <row r="42" spans="1:33" x14ac:dyDescent="0.2">
      <c r="A42" s="62" t="s">
        <v>2202</v>
      </c>
      <c r="B42" s="288">
        <v>254514.7</v>
      </c>
      <c r="C42" s="288">
        <v>0</v>
      </c>
      <c r="D42" s="288">
        <v>800480.37</v>
      </c>
      <c r="E42" s="62">
        <v>-662428.81999999995</v>
      </c>
      <c r="F42" s="62">
        <v>-103044.56</v>
      </c>
      <c r="G42" s="62"/>
      <c r="H42" s="62"/>
      <c r="I42" s="289">
        <v>150000</v>
      </c>
      <c r="J42" s="289">
        <v>41560</v>
      </c>
      <c r="M42" s="289"/>
      <c r="N42" s="62"/>
      <c r="O42" s="62"/>
      <c r="P42" s="62"/>
      <c r="Q42" s="62">
        <v>1381244.13</v>
      </c>
      <c r="R42" s="52">
        <v>230712.34</v>
      </c>
      <c r="S42" s="52">
        <v>110000</v>
      </c>
      <c r="T42" s="52">
        <v>119.72</v>
      </c>
      <c r="U42" s="52">
        <v>240800</v>
      </c>
      <c r="V42" s="52"/>
      <c r="W42" s="290">
        <v>278260</v>
      </c>
      <c r="X42" s="290"/>
      <c r="Y42" s="290">
        <v>4416</v>
      </c>
      <c r="Z42" s="290">
        <v>58815.02</v>
      </c>
      <c r="AA42" s="290">
        <v>20774.52</v>
      </c>
      <c r="AB42" s="290"/>
      <c r="AC42" s="290"/>
      <c r="AD42" s="62"/>
      <c r="AE42" s="62"/>
      <c r="AF42" s="62"/>
      <c r="AG42" s="62"/>
    </row>
    <row r="43" spans="1:33" x14ac:dyDescent="0.2">
      <c r="A43" s="62" t="s">
        <v>2203</v>
      </c>
      <c r="B43" s="288">
        <v>244132.51</v>
      </c>
      <c r="C43" s="288">
        <v>0</v>
      </c>
      <c r="D43" s="288">
        <v>869730.15</v>
      </c>
      <c r="E43" s="62">
        <v>285280.61</v>
      </c>
      <c r="F43" s="62">
        <v>-106364.11</v>
      </c>
      <c r="G43" s="62"/>
      <c r="H43" s="62"/>
      <c r="J43" s="289">
        <v>144138</v>
      </c>
      <c r="L43" s="289">
        <v>400</v>
      </c>
      <c r="M43" s="289"/>
      <c r="N43" s="62"/>
      <c r="O43" s="62"/>
      <c r="P43" s="62"/>
      <c r="Q43" s="62">
        <v>1240631.49</v>
      </c>
      <c r="R43" s="52">
        <v>230814.67</v>
      </c>
      <c r="S43" s="52"/>
      <c r="T43" s="52"/>
      <c r="U43" s="52">
        <v>245180</v>
      </c>
      <c r="V43" s="52"/>
      <c r="W43" s="290">
        <v>301170</v>
      </c>
      <c r="X43" s="290"/>
      <c r="Y43" s="290"/>
      <c r="Z43" s="290">
        <v>43898.02</v>
      </c>
      <c r="AA43" s="290">
        <v>37641</v>
      </c>
      <c r="AB43" s="290"/>
      <c r="AC43" s="290"/>
      <c r="AD43" s="62"/>
      <c r="AE43" s="62"/>
      <c r="AF43" s="62"/>
      <c r="AG43" s="62"/>
    </row>
    <row r="44" spans="1:33" x14ac:dyDescent="0.2">
      <c r="A44" s="62" t="s">
        <v>2204</v>
      </c>
      <c r="B44" s="288">
        <v>328802.25</v>
      </c>
      <c r="C44" s="288">
        <v>100000</v>
      </c>
      <c r="D44" s="288">
        <v>495513.62</v>
      </c>
      <c r="E44" s="62">
        <v>28450.67</v>
      </c>
      <c r="F44" s="62">
        <v>58811.77</v>
      </c>
      <c r="G44" s="62"/>
      <c r="H44" s="62"/>
      <c r="I44" s="289">
        <v>100000</v>
      </c>
      <c r="J44" s="289">
        <v>289400</v>
      </c>
      <c r="L44" s="289">
        <v>0</v>
      </c>
      <c r="M44" s="289"/>
      <c r="N44" s="62"/>
      <c r="O44" s="62"/>
      <c r="P44" s="62">
        <v>-740413.1</v>
      </c>
      <c r="Q44" s="62">
        <v>2770050.54</v>
      </c>
      <c r="R44" s="52">
        <v>173092.22</v>
      </c>
      <c r="S44" s="52"/>
      <c r="T44" s="52"/>
      <c r="U44" s="52"/>
      <c r="V44" s="52"/>
      <c r="W44" s="290">
        <v>23600</v>
      </c>
      <c r="X44" s="290"/>
      <c r="Y44" s="290"/>
      <c r="Z44" s="290">
        <v>44318.58</v>
      </c>
      <c r="AA44" s="290">
        <v>6292.18</v>
      </c>
      <c r="AB44" s="290"/>
      <c r="AC44" s="290"/>
      <c r="AD44" s="62"/>
      <c r="AE44" s="62"/>
      <c r="AF44" s="62"/>
      <c r="AG44" s="62"/>
    </row>
    <row r="45" spans="1:33" x14ac:dyDescent="0.2">
      <c r="A45" s="62" t="s">
        <v>2205</v>
      </c>
      <c r="B45" s="288">
        <v>509009.84</v>
      </c>
      <c r="C45" s="288">
        <v>0</v>
      </c>
      <c r="D45" s="288">
        <v>28146.66</v>
      </c>
      <c r="E45" s="62">
        <v>45097.31</v>
      </c>
      <c r="F45" s="62">
        <v>205679.58</v>
      </c>
      <c r="G45" s="62"/>
      <c r="H45" s="62"/>
      <c r="J45" s="289">
        <v>8540</v>
      </c>
      <c r="L45" s="289">
        <v>648.36</v>
      </c>
      <c r="M45" s="289"/>
      <c r="N45" s="62"/>
      <c r="O45" s="62">
        <v>16660.38</v>
      </c>
      <c r="P45" s="62">
        <v>136627.70000000001</v>
      </c>
      <c r="Q45" s="62">
        <v>2356118.79</v>
      </c>
      <c r="R45" s="52">
        <v>170964.28</v>
      </c>
      <c r="S45" s="52">
        <v>75000</v>
      </c>
      <c r="T45" s="52">
        <v>835.48</v>
      </c>
      <c r="U45" s="52">
        <v>240440</v>
      </c>
      <c r="V45" s="52"/>
      <c r="W45" s="290">
        <v>260160</v>
      </c>
      <c r="X45" s="290"/>
      <c r="Y45" s="290"/>
      <c r="Z45" s="290">
        <v>39533.449999999997</v>
      </c>
      <c r="AA45" s="290">
        <v>5188.51</v>
      </c>
      <c r="AB45" s="290"/>
      <c r="AC45" s="290"/>
      <c r="AD45" s="62"/>
      <c r="AE45" s="62"/>
      <c r="AF45" s="62"/>
      <c r="AG45" s="62"/>
    </row>
    <row r="46" spans="1:33" x14ac:dyDescent="0.2">
      <c r="A46" s="62" t="s">
        <v>2206</v>
      </c>
      <c r="B46" s="288">
        <v>183246.98</v>
      </c>
      <c r="C46" s="288">
        <v>33100</v>
      </c>
      <c r="D46" s="288">
        <v>140502.46</v>
      </c>
      <c r="E46" s="62">
        <v>196225.5</v>
      </c>
      <c r="F46" s="62">
        <v>229527.12</v>
      </c>
      <c r="G46" s="62"/>
      <c r="H46" s="62"/>
      <c r="J46" s="289">
        <v>77940</v>
      </c>
      <c r="K46" s="289">
        <v>2759</v>
      </c>
      <c r="L46" s="289">
        <v>350</v>
      </c>
      <c r="M46" s="289"/>
      <c r="N46" s="62"/>
      <c r="O46" s="62">
        <v>-341908.85</v>
      </c>
      <c r="P46" s="62">
        <v>105525.12</v>
      </c>
      <c r="Q46" s="62">
        <v>1990390.15</v>
      </c>
      <c r="R46" s="52">
        <v>188781.67</v>
      </c>
      <c r="S46" s="52"/>
      <c r="T46" s="52"/>
      <c r="U46" s="52">
        <v>169940</v>
      </c>
      <c r="V46" s="52"/>
      <c r="W46" s="290">
        <v>196950</v>
      </c>
      <c r="X46" s="290"/>
      <c r="Y46" s="290"/>
      <c r="Z46" s="290">
        <v>57700.02</v>
      </c>
      <c r="AA46" s="290">
        <v>24760.27</v>
      </c>
      <c r="AB46" s="290"/>
      <c r="AC46" s="290"/>
      <c r="AD46" s="62"/>
      <c r="AE46" s="62"/>
      <c r="AF46" s="62"/>
      <c r="AG46" s="62"/>
    </row>
    <row r="47" spans="1:33" x14ac:dyDescent="0.2">
      <c r="A47" s="62" t="s">
        <v>2207</v>
      </c>
      <c r="B47" s="288">
        <v>214664.65</v>
      </c>
      <c r="C47" s="288">
        <v>0</v>
      </c>
      <c r="D47" s="288">
        <v>18973.47</v>
      </c>
      <c r="E47" s="62">
        <v>275449.49</v>
      </c>
      <c r="F47" s="62">
        <v>16850.72</v>
      </c>
      <c r="G47" s="62"/>
      <c r="H47" s="62"/>
      <c r="I47" s="289">
        <v>100000</v>
      </c>
      <c r="J47" s="289">
        <v>57330</v>
      </c>
      <c r="L47" s="289">
        <v>264.7</v>
      </c>
      <c r="M47" s="289"/>
      <c r="N47" s="62"/>
      <c r="O47" s="62"/>
      <c r="P47" s="62"/>
      <c r="Q47" s="62">
        <v>498635.02</v>
      </c>
      <c r="R47" s="52">
        <v>199829.5</v>
      </c>
      <c r="S47" s="52"/>
      <c r="T47" s="52"/>
      <c r="U47" s="52">
        <v>179840</v>
      </c>
      <c r="V47" s="52"/>
      <c r="W47" s="290">
        <v>202430</v>
      </c>
      <c r="X47" s="290"/>
      <c r="Y47" s="290"/>
      <c r="Z47" s="290">
        <v>57527.31</v>
      </c>
      <c r="AA47" s="290">
        <v>7325.7</v>
      </c>
      <c r="AB47" s="290"/>
      <c r="AC47" s="290"/>
      <c r="AD47" s="62"/>
      <c r="AE47" s="62"/>
      <c r="AF47" s="62"/>
      <c r="AG47" s="62"/>
    </row>
    <row r="48" spans="1:33" x14ac:dyDescent="0.2">
      <c r="A48" s="62" t="s">
        <v>2208</v>
      </c>
      <c r="B48" s="288">
        <v>185006.02</v>
      </c>
      <c r="C48" s="288">
        <v>0</v>
      </c>
      <c r="D48" s="288">
        <v>213289.16</v>
      </c>
      <c r="E48" s="62">
        <v>3</v>
      </c>
      <c r="F48" s="62">
        <v>39209.81</v>
      </c>
      <c r="G48" s="62"/>
      <c r="H48" s="62"/>
      <c r="J48" s="289">
        <v>65722</v>
      </c>
      <c r="M48" s="289"/>
      <c r="N48" s="62"/>
      <c r="O48" s="62">
        <v>-11452.2</v>
      </c>
      <c r="P48" s="62"/>
      <c r="Q48" s="62">
        <v>452082.82</v>
      </c>
      <c r="R48" s="52">
        <v>226094.61</v>
      </c>
      <c r="S48" s="52"/>
      <c r="T48" s="52"/>
      <c r="U48" s="52">
        <v>124260</v>
      </c>
      <c r="V48" s="52"/>
      <c r="W48" s="290">
        <v>160380</v>
      </c>
      <c r="X48" s="290"/>
      <c r="Y48" s="290"/>
      <c r="Z48" s="290">
        <v>76612.710000000006</v>
      </c>
      <c r="AA48" s="290">
        <v>4209.09</v>
      </c>
      <c r="AB48" s="290"/>
      <c r="AC48" s="290"/>
      <c r="AD48" s="62"/>
      <c r="AE48" s="62"/>
      <c r="AF48" s="62"/>
      <c r="AG48" s="62"/>
    </row>
    <row r="49" spans="1:33" x14ac:dyDescent="0.2">
      <c r="A49" s="62" t="s">
        <v>2209</v>
      </c>
      <c r="B49" s="288">
        <v>416769.65</v>
      </c>
      <c r="C49" s="288">
        <v>0</v>
      </c>
      <c r="D49" s="288">
        <v>47053.8</v>
      </c>
      <c r="E49" s="62">
        <v>2658091.39</v>
      </c>
      <c r="F49" s="62">
        <v>163065.97</v>
      </c>
      <c r="G49" s="62"/>
      <c r="H49" s="62"/>
      <c r="J49" s="289">
        <v>123830</v>
      </c>
      <c r="M49" s="289"/>
      <c r="N49" s="62"/>
      <c r="O49" s="62"/>
      <c r="P49" s="62"/>
      <c r="Q49" s="62">
        <v>5378772.1500000004</v>
      </c>
      <c r="R49" s="52">
        <v>197732.41</v>
      </c>
      <c r="S49" s="52"/>
      <c r="T49" s="52"/>
      <c r="U49" s="52">
        <v>183260</v>
      </c>
      <c r="V49" s="52"/>
      <c r="W49" s="290">
        <v>201580</v>
      </c>
      <c r="X49" s="290"/>
      <c r="Y49" s="290"/>
      <c r="Z49" s="290">
        <v>69876.5</v>
      </c>
      <c r="AA49" s="290">
        <v>35726.379999999997</v>
      </c>
      <c r="AB49" s="290"/>
      <c r="AC49" s="290"/>
      <c r="AD49" s="62"/>
      <c r="AE49" s="62"/>
      <c r="AF49" s="62"/>
      <c r="AG49" s="62"/>
    </row>
    <row r="50" spans="1:33" x14ac:dyDescent="0.2">
      <c r="A50" s="62" t="s">
        <v>2210</v>
      </c>
      <c r="B50" s="288">
        <v>321657.64</v>
      </c>
      <c r="C50" s="288">
        <v>0</v>
      </c>
      <c r="D50" s="288">
        <v>685237.01</v>
      </c>
      <c r="E50" s="62">
        <v>-143045.96</v>
      </c>
      <c r="F50" s="62">
        <v>-199518.13</v>
      </c>
      <c r="G50" s="62"/>
      <c r="H50" s="62"/>
      <c r="J50" s="289">
        <v>107490</v>
      </c>
      <c r="M50" s="289"/>
      <c r="N50" s="62">
        <v>4586</v>
      </c>
      <c r="O50" s="62"/>
      <c r="P50" s="62"/>
      <c r="Q50" s="62">
        <v>1780248.13</v>
      </c>
      <c r="R50" s="52">
        <v>221836.47</v>
      </c>
      <c r="S50" s="52"/>
      <c r="T50" s="52"/>
      <c r="U50" s="52">
        <v>213320</v>
      </c>
      <c r="V50" s="52"/>
      <c r="W50" s="290">
        <v>250060</v>
      </c>
      <c r="X50" s="290"/>
      <c r="Y50" s="290"/>
      <c r="Z50" s="290">
        <v>54852.78</v>
      </c>
      <c r="AA50" s="290">
        <v>28678.14</v>
      </c>
      <c r="AB50" s="290"/>
      <c r="AC50" s="290"/>
      <c r="AD50" s="62"/>
      <c r="AE50" s="62"/>
      <c r="AF50" s="62"/>
      <c r="AG50" s="62"/>
    </row>
    <row r="51" spans="1:33" x14ac:dyDescent="0.2">
      <c r="A51" s="62" t="s">
        <v>2211</v>
      </c>
      <c r="B51" s="288">
        <v>400163.08</v>
      </c>
      <c r="C51" s="288">
        <v>61842.44</v>
      </c>
      <c r="D51" s="288">
        <v>373519.31</v>
      </c>
      <c r="E51" s="62">
        <v>846856.72</v>
      </c>
      <c r="F51" s="62">
        <v>276807.14</v>
      </c>
      <c r="G51" s="62"/>
      <c r="H51" s="62"/>
      <c r="L51" s="289">
        <v>380</v>
      </c>
      <c r="M51" s="289"/>
      <c r="N51" s="62"/>
      <c r="O51" s="62"/>
      <c r="P51" s="62">
        <v>197487.27</v>
      </c>
      <c r="Q51" s="62">
        <v>2690789.95</v>
      </c>
      <c r="R51" s="52">
        <v>204330.5</v>
      </c>
      <c r="S51" s="52"/>
      <c r="T51" s="52"/>
      <c r="U51" s="52">
        <v>182680</v>
      </c>
      <c r="V51" s="52"/>
      <c r="W51" s="290">
        <v>259703</v>
      </c>
      <c r="X51" s="290"/>
      <c r="Y51" s="290"/>
      <c r="Z51" s="290">
        <v>44625.62</v>
      </c>
      <c r="AA51" s="290">
        <v>105</v>
      </c>
      <c r="AB51" s="290"/>
      <c r="AC51" s="290"/>
      <c r="AD51" s="62"/>
      <c r="AE51" s="62"/>
      <c r="AF51" s="62"/>
      <c r="AG51" s="62"/>
    </row>
    <row r="52" spans="1:33" x14ac:dyDescent="0.2">
      <c r="A52" s="62" t="s">
        <v>2212</v>
      </c>
      <c r="B52" s="288">
        <v>476283.49</v>
      </c>
      <c r="C52" s="288">
        <v>0</v>
      </c>
      <c r="D52" s="288">
        <v>41559.370000000003</v>
      </c>
      <c r="E52" s="62">
        <v>492773.56</v>
      </c>
      <c r="F52" s="62">
        <v>-25582.799999999999</v>
      </c>
      <c r="G52" s="62"/>
      <c r="H52" s="62"/>
      <c r="L52" s="289">
        <v>1981</v>
      </c>
      <c r="M52" s="289"/>
      <c r="N52" s="62"/>
      <c r="O52" s="62"/>
      <c r="P52" s="62">
        <v>36376.46</v>
      </c>
      <c r="Q52" s="62">
        <v>2057308.95</v>
      </c>
      <c r="R52" s="52">
        <v>181992.22</v>
      </c>
      <c r="S52" s="52"/>
      <c r="T52" s="52"/>
      <c r="U52" s="52"/>
      <c r="V52" s="52"/>
      <c r="W52" s="290">
        <v>14952</v>
      </c>
      <c r="X52" s="290"/>
      <c r="Y52" s="290"/>
      <c r="Z52" s="290">
        <v>54144.81</v>
      </c>
      <c r="AA52" s="290">
        <v>16585.55</v>
      </c>
      <c r="AB52" s="290"/>
      <c r="AC52" s="290"/>
      <c r="AD52" s="62"/>
      <c r="AE52" s="62"/>
      <c r="AF52" s="62"/>
      <c r="AG52" s="62"/>
    </row>
    <row r="53" spans="1:33" x14ac:dyDescent="0.2">
      <c r="A53" s="62" t="s">
        <v>2213</v>
      </c>
      <c r="B53" s="288">
        <v>111286.75</v>
      </c>
      <c r="C53" s="288">
        <v>0</v>
      </c>
      <c r="D53" s="288">
        <v>129505.19</v>
      </c>
      <c r="E53" s="62">
        <v>121928.08</v>
      </c>
      <c r="F53" s="62">
        <v>183215.92</v>
      </c>
      <c r="G53" s="62"/>
      <c r="H53" s="62"/>
      <c r="L53" s="289">
        <v>14.39</v>
      </c>
      <c r="M53" s="289"/>
      <c r="N53" s="62"/>
      <c r="O53" s="62"/>
      <c r="P53" s="62"/>
      <c r="Q53" s="62">
        <v>1988049.06</v>
      </c>
      <c r="R53" s="52">
        <v>69121.240000000005</v>
      </c>
      <c r="S53" s="52"/>
      <c r="T53" s="52"/>
      <c r="U53" s="52">
        <v>92970</v>
      </c>
      <c r="V53" s="52">
        <v>48291.85</v>
      </c>
      <c r="W53" s="290">
        <v>127130</v>
      </c>
      <c r="X53" s="290"/>
      <c r="Y53" s="290"/>
      <c r="Z53" s="290">
        <v>109955.6</v>
      </c>
      <c r="AA53" s="290">
        <v>6115.27</v>
      </c>
      <c r="AB53" s="290"/>
      <c r="AC53" s="290"/>
      <c r="AD53" s="62"/>
      <c r="AE53" s="62"/>
      <c r="AF53" s="62"/>
      <c r="AG53" s="62"/>
    </row>
    <row r="54" spans="1:33" x14ac:dyDescent="0.2">
      <c r="A54" s="62" t="s">
        <v>2214</v>
      </c>
      <c r="B54" s="288">
        <v>96041.52</v>
      </c>
      <c r="C54" s="288">
        <v>0</v>
      </c>
      <c r="D54" s="288">
        <v>113508.02</v>
      </c>
      <c r="E54" s="62">
        <v>6336.78</v>
      </c>
      <c r="F54" s="62">
        <v>173242.26</v>
      </c>
      <c r="G54" s="62"/>
      <c r="H54" s="62"/>
      <c r="J54" s="289">
        <v>170045</v>
      </c>
      <c r="L54" s="289">
        <v>830</v>
      </c>
      <c r="M54" s="289"/>
      <c r="N54" s="62"/>
      <c r="O54" s="62">
        <v>249356.91</v>
      </c>
      <c r="P54" s="62">
        <v>-509277.18</v>
      </c>
      <c r="Q54" s="62">
        <v>1911374.52</v>
      </c>
      <c r="R54" s="52">
        <v>143196.89000000001</v>
      </c>
      <c r="S54" s="52"/>
      <c r="T54" s="52"/>
      <c r="U54" s="52">
        <v>163920</v>
      </c>
      <c r="V54" s="52"/>
      <c r="W54" s="290">
        <v>200780</v>
      </c>
      <c r="X54" s="290"/>
      <c r="Y54" s="290"/>
      <c r="Z54" s="290">
        <v>30944.09</v>
      </c>
      <c r="AA54" s="290">
        <v>10218.86</v>
      </c>
      <c r="AB54" s="290"/>
      <c r="AC54" s="290"/>
      <c r="AD54" s="62"/>
      <c r="AE54" s="62"/>
      <c r="AF54" s="62"/>
      <c r="AG54" s="62"/>
    </row>
    <row r="55" spans="1:33" x14ac:dyDescent="0.2">
      <c r="A55" s="62" t="s">
        <v>2215</v>
      </c>
      <c r="B55" s="288">
        <v>332429.26</v>
      </c>
      <c r="C55" s="288">
        <v>32361.46</v>
      </c>
      <c r="D55" s="288">
        <v>28399.63</v>
      </c>
      <c r="E55" s="62">
        <v>115423.33</v>
      </c>
      <c r="F55" s="62">
        <v>114574.24</v>
      </c>
      <c r="G55" s="62"/>
      <c r="H55" s="62"/>
      <c r="J55" s="289">
        <v>47730</v>
      </c>
      <c r="L55" s="289">
        <v>250</v>
      </c>
      <c r="M55" s="289"/>
      <c r="N55" s="62"/>
      <c r="O55" s="62"/>
      <c r="P55" s="62"/>
      <c r="Q55" s="62">
        <v>1946410.43</v>
      </c>
      <c r="R55" s="52">
        <v>171540.92</v>
      </c>
      <c r="S55" s="52"/>
      <c r="T55" s="52"/>
      <c r="U55" s="52">
        <v>234696</v>
      </c>
      <c r="V55" s="52">
        <v>14200</v>
      </c>
      <c r="W55" s="290">
        <v>276906</v>
      </c>
      <c r="X55" s="290"/>
      <c r="Y55" s="290"/>
      <c r="Z55" s="290">
        <v>60313.03</v>
      </c>
      <c r="AA55" s="290">
        <v>10724.63</v>
      </c>
      <c r="AB55" s="290"/>
      <c r="AC55" s="290"/>
      <c r="AD55" s="62"/>
      <c r="AE55" s="62"/>
      <c r="AF55" s="62"/>
      <c r="AG55" s="62"/>
    </row>
    <row r="56" spans="1:33" x14ac:dyDescent="0.2">
      <c r="A56" s="62" t="s">
        <v>2216</v>
      </c>
      <c r="B56" s="288">
        <v>235832.23</v>
      </c>
      <c r="C56" s="288">
        <v>11304.25</v>
      </c>
      <c r="D56" s="288">
        <v>18505.09</v>
      </c>
      <c r="E56" s="62">
        <v>527303.76</v>
      </c>
      <c r="F56" s="62">
        <v>163867.18</v>
      </c>
      <c r="G56" s="62"/>
      <c r="H56" s="62"/>
      <c r="J56" s="289">
        <v>29803.08</v>
      </c>
      <c r="M56" s="289"/>
      <c r="N56" s="62"/>
      <c r="O56" s="62"/>
      <c r="P56" s="62"/>
      <c r="Q56" s="62">
        <v>1372237.86</v>
      </c>
      <c r="R56" s="52">
        <v>112009.24</v>
      </c>
      <c r="S56" s="52"/>
      <c r="T56" s="52"/>
      <c r="U56" s="52">
        <v>87467.6</v>
      </c>
      <c r="V56" s="52">
        <v>8700</v>
      </c>
      <c r="W56" s="290">
        <v>103667.6</v>
      </c>
      <c r="X56" s="290"/>
      <c r="Y56" s="290"/>
      <c r="Z56" s="290">
        <v>46749.84</v>
      </c>
      <c r="AA56" s="290">
        <v>36288.5</v>
      </c>
      <c r="AB56" s="290"/>
      <c r="AC56" s="290"/>
      <c r="AD56" s="62"/>
      <c r="AE56" s="62"/>
      <c r="AF56" s="62"/>
      <c r="AG56" s="62"/>
    </row>
    <row r="57" spans="1:33" x14ac:dyDescent="0.2">
      <c r="A57" s="62" t="s">
        <v>2217</v>
      </c>
      <c r="B57" s="288">
        <v>389824.44</v>
      </c>
      <c r="C57" s="288">
        <v>472.5</v>
      </c>
      <c r="D57" s="288">
        <v>19043.23</v>
      </c>
      <c r="E57" s="62">
        <v>23155.06</v>
      </c>
      <c r="F57" s="62">
        <v>46640.49</v>
      </c>
      <c r="G57" s="62"/>
      <c r="H57" s="62"/>
      <c r="I57" s="289">
        <v>3000</v>
      </c>
      <c r="J57" s="289">
        <v>32830</v>
      </c>
      <c r="L57" s="289">
        <v>28.04</v>
      </c>
      <c r="M57" s="289"/>
      <c r="N57" s="62"/>
      <c r="O57" s="62"/>
      <c r="P57" s="62"/>
      <c r="Q57" s="62">
        <v>1028783.07</v>
      </c>
      <c r="R57" s="52">
        <v>117515.08</v>
      </c>
      <c r="S57" s="52"/>
      <c r="T57" s="52"/>
      <c r="U57" s="52">
        <v>93053.8</v>
      </c>
      <c r="V57" s="52">
        <v>8500</v>
      </c>
      <c r="W57" s="290">
        <v>122363.8</v>
      </c>
      <c r="X57" s="290"/>
      <c r="Y57" s="290"/>
      <c r="Z57" s="290">
        <v>53426.6</v>
      </c>
      <c r="AA57" s="290">
        <v>8815.34</v>
      </c>
      <c r="AB57" s="290"/>
      <c r="AC57" s="290"/>
      <c r="AD57" s="62"/>
      <c r="AE57" s="62"/>
      <c r="AF57" s="62"/>
      <c r="AG57" s="62"/>
    </row>
    <row r="58" spans="1:33" x14ac:dyDescent="0.2">
      <c r="A58" s="62" t="s">
        <v>2218</v>
      </c>
      <c r="B58" s="288">
        <v>589743.56000000006</v>
      </c>
      <c r="C58" s="288">
        <v>10954.34</v>
      </c>
      <c r="D58" s="288">
        <v>36672.82</v>
      </c>
      <c r="E58" s="62">
        <v>76052.31</v>
      </c>
      <c r="F58" s="62">
        <v>71637.42</v>
      </c>
      <c r="G58" s="62"/>
      <c r="H58" s="62"/>
      <c r="I58" s="289">
        <v>2000</v>
      </c>
      <c r="J58" s="289">
        <v>41697.69</v>
      </c>
      <c r="L58" s="289">
        <v>18.690000000000001</v>
      </c>
      <c r="M58" s="289"/>
      <c r="N58" s="62"/>
      <c r="O58" s="62"/>
      <c r="P58" s="62"/>
      <c r="Q58" s="62">
        <v>566631.65</v>
      </c>
      <c r="R58" s="52">
        <v>181905.02</v>
      </c>
      <c r="S58" s="52"/>
      <c r="T58" s="52"/>
      <c r="U58" s="52">
        <v>178101</v>
      </c>
      <c r="V58" s="52">
        <v>10200</v>
      </c>
      <c r="W58" s="290">
        <v>212311</v>
      </c>
      <c r="X58" s="290"/>
      <c r="Y58" s="290"/>
      <c r="Z58" s="290">
        <v>75844.2</v>
      </c>
      <c r="AA58" s="290">
        <v>6023.33</v>
      </c>
      <c r="AB58" s="290"/>
      <c r="AC58" s="290"/>
      <c r="AD58" s="62"/>
      <c r="AE58" s="62"/>
      <c r="AF58" s="62"/>
      <c r="AG58" s="62"/>
    </row>
    <row r="59" spans="1:33" x14ac:dyDescent="0.2">
      <c r="A59" s="62" t="s">
        <v>2219</v>
      </c>
      <c r="B59" s="288">
        <v>145608.88</v>
      </c>
      <c r="C59" s="288">
        <v>13663.26</v>
      </c>
      <c r="D59" s="288">
        <v>18344.72</v>
      </c>
      <c r="E59" s="62">
        <v>269390.55</v>
      </c>
      <c r="F59" s="62">
        <v>35467.42</v>
      </c>
      <c r="G59" s="62"/>
      <c r="H59" s="62"/>
      <c r="J59" s="289">
        <v>40135</v>
      </c>
      <c r="M59" s="289"/>
      <c r="N59" s="62"/>
      <c r="O59" s="62"/>
      <c r="P59" s="62">
        <v>-32897.97</v>
      </c>
      <c r="Q59" s="62">
        <v>1787234.17</v>
      </c>
      <c r="R59" s="52">
        <v>119795.02</v>
      </c>
      <c r="S59" s="52"/>
      <c r="T59" s="52"/>
      <c r="U59" s="52">
        <v>97986</v>
      </c>
      <c r="V59" s="52">
        <v>10200</v>
      </c>
      <c r="W59" s="290">
        <v>134186</v>
      </c>
      <c r="X59" s="290"/>
      <c r="Y59" s="290"/>
      <c r="Z59" s="290">
        <v>55554.43</v>
      </c>
      <c r="AA59" s="290">
        <v>21886.28</v>
      </c>
      <c r="AB59" s="290"/>
      <c r="AC59" s="290"/>
      <c r="AD59" s="62"/>
      <c r="AE59" s="62"/>
      <c r="AF59" s="62"/>
      <c r="AG59" s="62"/>
    </row>
    <row r="60" spans="1:33" x14ac:dyDescent="0.2">
      <c r="A60" s="62" t="s">
        <v>2220</v>
      </c>
      <c r="B60" s="288">
        <v>159902.74</v>
      </c>
      <c r="C60" s="288">
        <v>6763.6</v>
      </c>
      <c r="D60" s="288">
        <v>69890.720000000001</v>
      </c>
      <c r="E60" s="62">
        <v>2186952.5499999998</v>
      </c>
      <c r="F60" s="62">
        <v>64777.27</v>
      </c>
      <c r="G60" s="62"/>
      <c r="H60" s="62"/>
      <c r="J60" s="289">
        <v>43138.09</v>
      </c>
      <c r="L60" s="289">
        <v>413</v>
      </c>
      <c r="M60" s="289"/>
      <c r="N60" s="62"/>
      <c r="O60" s="62"/>
      <c r="P60" s="62"/>
      <c r="Q60" s="62">
        <v>3909726.18</v>
      </c>
      <c r="R60" s="52">
        <v>185695.9</v>
      </c>
      <c r="S60" s="52"/>
      <c r="T60" s="52"/>
      <c r="U60" s="52">
        <v>203679</v>
      </c>
      <c r="V60" s="52">
        <v>10400</v>
      </c>
      <c r="W60" s="290">
        <v>239659</v>
      </c>
      <c r="X60" s="290"/>
      <c r="Y60" s="290"/>
      <c r="Z60" s="290">
        <v>85856.13</v>
      </c>
      <c r="AA60" s="290">
        <v>29451.56</v>
      </c>
      <c r="AB60" s="290"/>
      <c r="AC60" s="290"/>
      <c r="AD60" s="62"/>
      <c r="AE60" s="62"/>
      <c r="AF60" s="62"/>
      <c r="AG60" s="62"/>
    </row>
    <row r="61" spans="1:33" x14ac:dyDescent="0.2">
      <c r="A61" s="62" t="s">
        <v>2221</v>
      </c>
      <c r="B61" s="288">
        <v>305591.24</v>
      </c>
      <c r="C61" s="288">
        <v>10960.96</v>
      </c>
      <c r="D61" s="288">
        <v>72067.44</v>
      </c>
      <c r="E61" s="62">
        <v>172075.16</v>
      </c>
      <c r="F61" s="62">
        <v>854079.27</v>
      </c>
      <c r="G61" s="62"/>
      <c r="H61" s="62"/>
      <c r="I61" s="289">
        <v>2000</v>
      </c>
      <c r="J61" s="289">
        <v>30881</v>
      </c>
      <c r="L61" s="289">
        <v>581.64</v>
      </c>
      <c r="M61" s="289"/>
      <c r="N61" s="62"/>
      <c r="O61" s="62"/>
      <c r="P61" s="62"/>
      <c r="Q61" s="62">
        <v>2469567.41</v>
      </c>
      <c r="R61" s="52">
        <v>301223.84000000003</v>
      </c>
      <c r="S61" s="52"/>
      <c r="T61" s="52">
        <v>463.42</v>
      </c>
      <c r="U61" s="52">
        <v>261403</v>
      </c>
      <c r="V61" s="52">
        <v>12700</v>
      </c>
      <c r="W61" s="290">
        <v>301713</v>
      </c>
      <c r="X61" s="290"/>
      <c r="Y61" s="290"/>
      <c r="Z61" s="290">
        <v>102529.95</v>
      </c>
      <c r="AA61" s="290">
        <v>34345.64</v>
      </c>
      <c r="AB61" s="290"/>
      <c r="AC61" s="290"/>
      <c r="AD61" s="62"/>
      <c r="AE61" s="62"/>
      <c r="AF61" s="62"/>
      <c r="AG61" s="62"/>
    </row>
    <row r="62" spans="1:33" x14ac:dyDescent="0.2">
      <c r="A62" s="62" t="s">
        <v>2305</v>
      </c>
      <c r="B62" s="288">
        <v>245098.58</v>
      </c>
      <c r="C62" s="288">
        <v>4099.3500000000004</v>
      </c>
      <c r="D62" s="288">
        <v>96655.81</v>
      </c>
      <c r="E62" s="62">
        <v>365790.11</v>
      </c>
      <c r="F62" s="62">
        <v>194530.28</v>
      </c>
      <c r="G62" s="62"/>
      <c r="H62" s="62"/>
      <c r="I62" s="289">
        <v>3000</v>
      </c>
      <c r="J62" s="289">
        <v>32925</v>
      </c>
      <c r="L62" s="289">
        <v>406.66</v>
      </c>
      <c r="M62" s="289"/>
      <c r="N62" s="62"/>
      <c r="O62" s="62"/>
      <c r="P62" s="62"/>
      <c r="Q62" s="62">
        <v>2114448.44</v>
      </c>
      <c r="R62" s="52">
        <v>109158.52</v>
      </c>
      <c r="S62" s="52"/>
      <c r="T62" s="52">
        <v>597.14</v>
      </c>
      <c r="U62" s="52">
        <v>145958</v>
      </c>
      <c r="V62" s="52">
        <v>10000</v>
      </c>
      <c r="W62" s="290">
        <v>165958</v>
      </c>
      <c r="X62" s="290"/>
      <c r="Y62" s="290"/>
      <c r="Z62" s="290">
        <v>58634.89</v>
      </c>
      <c r="AA62" s="290">
        <v>26697.26</v>
      </c>
      <c r="AB62" s="290"/>
      <c r="AC62" s="290"/>
      <c r="AD62" s="62"/>
      <c r="AE62" s="62"/>
      <c r="AF62" s="62"/>
      <c r="AG62" s="62"/>
    </row>
    <row r="63" spans="1:33" x14ac:dyDescent="0.2">
      <c r="A63" s="62" t="s">
        <v>2308</v>
      </c>
      <c r="B63" s="288">
        <v>58910.95</v>
      </c>
      <c r="C63" s="288">
        <v>0</v>
      </c>
      <c r="D63" s="288">
        <v>38859.72</v>
      </c>
      <c r="E63" s="62">
        <v>1785414.98</v>
      </c>
      <c r="F63" s="62">
        <v>34188.519999999997</v>
      </c>
      <c r="G63" s="62"/>
      <c r="H63" s="62"/>
      <c r="J63" s="289">
        <v>41035</v>
      </c>
      <c r="L63" s="289">
        <v>0</v>
      </c>
      <c r="M63" s="289"/>
      <c r="N63" s="62"/>
      <c r="O63" s="62"/>
      <c r="P63" s="62"/>
      <c r="Q63" s="62">
        <v>2791483.6</v>
      </c>
      <c r="R63" s="52">
        <v>19731.45</v>
      </c>
      <c r="S63" s="52"/>
      <c r="T63" s="52"/>
      <c r="U63" s="52">
        <v>127468</v>
      </c>
      <c r="V63" s="52">
        <v>10200</v>
      </c>
      <c r="W63" s="290">
        <v>163668</v>
      </c>
      <c r="X63" s="290"/>
      <c r="Y63" s="290"/>
      <c r="Z63" s="290">
        <v>55557.16</v>
      </c>
      <c r="AA63" s="290">
        <v>25579.78</v>
      </c>
      <c r="AB63" s="290"/>
      <c r="AC63" s="290"/>
      <c r="AD63" s="62"/>
      <c r="AE63" s="62"/>
      <c r="AF63" s="62"/>
      <c r="AG63" s="62"/>
    </row>
    <row r="64" spans="1:33" x14ac:dyDescent="0.2">
      <c r="A64" s="287" t="s">
        <v>2222</v>
      </c>
      <c r="B64" s="288">
        <v>400138.3</v>
      </c>
      <c r="C64" s="288">
        <v>0</v>
      </c>
      <c r="D64" s="288">
        <v>27557.13</v>
      </c>
      <c r="E64" s="62">
        <v>825513.82</v>
      </c>
      <c r="F64" s="62">
        <v>173972.67</v>
      </c>
      <c r="G64" s="62"/>
      <c r="H64" s="62"/>
      <c r="J64" s="289">
        <v>5850</v>
      </c>
      <c r="M64" s="289"/>
      <c r="N64" s="62"/>
      <c r="O64" s="62"/>
      <c r="P64" s="62">
        <v>67898.240000000005</v>
      </c>
      <c r="Q64" s="62">
        <v>1529202.14</v>
      </c>
      <c r="R64" s="52">
        <v>17679.349999999999</v>
      </c>
      <c r="S64" s="52">
        <v>50000</v>
      </c>
      <c r="T64" s="52"/>
      <c r="U64" s="52">
        <v>245846.6</v>
      </c>
      <c r="V64" s="52"/>
      <c r="W64" s="290">
        <v>298566.59999999998</v>
      </c>
      <c r="X64" s="290"/>
      <c r="Y64" s="290"/>
      <c r="Z64" s="290">
        <v>72420.800000000003</v>
      </c>
      <c r="AA64" s="290">
        <v>42691.99</v>
      </c>
      <c r="AB64" s="290"/>
      <c r="AC64" s="290"/>
      <c r="AD64" s="62"/>
      <c r="AE64" s="62"/>
      <c r="AF64" s="62"/>
      <c r="AG64" s="62"/>
    </row>
    <row r="65" spans="1:33" x14ac:dyDescent="0.2">
      <c r="A65" s="287" t="s">
        <v>2223</v>
      </c>
      <c r="B65" s="288">
        <v>563363.93000000005</v>
      </c>
      <c r="C65" s="288">
        <v>0</v>
      </c>
      <c r="D65" s="288">
        <v>69001.64</v>
      </c>
      <c r="E65" s="62">
        <v>14127.79</v>
      </c>
      <c r="F65" s="62">
        <v>272475.39</v>
      </c>
      <c r="G65" s="62"/>
      <c r="H65" s="62"/>
      <c r="J65" s="289">
        <v>5850</v>
      </c>
      <c r="K65" s="289">
        <v>71300</v>
      </c>
      <c r="L65" s="289">
        <v>70.28</v>
      </c>
      <c r="M65" s="289"/>
      <c r="N65" s="62"/>
      <c r="O65" s="62"/>
      <c r="P65" s="62"/>
      <c r="Q65" s="62">
        <v>1188971.67</v>
      </c>
      <c r="R65" s="52">
        <v>242321.67</v>
      </c>
      <c r="S65" s="52"/>
      <c r="T65" s="52"/>
      <c r="U65" s="52">
        <v>101080</v>
      </c>
      <c r="V65" s="52"/>
      <c r="W65" s="290">
        <v>154120</v>
      </c>
      <c r="X65" s="290"/>
      <c r="Y65" s="290"/>
      <c r="Z65" s="290">
        <v>75352.479999999996</v>
      </c>
      <c r="AA65" s="290">
        <v>38816.39</v>
      </c>
      <c r="AB65" s="290"/>
      <c r="AC65" s="290"/>
      <c r="AD65" s="62"/>
      <c r="AE65" s="62"/>
      <c r="AF65" s="62"/>
      <c r="AG65" s="62"/>
    </row>
    <row r="66" spans="1:33" x14ac:dyDescent="0.2">
      <c r="A66" s="287" t="s">
        <v>2224</v>
      </c>
      <c r="B66" s="288">
        <v>474650.8</v>
      </c>
      <c r="C66" s="288">
        <v>0</v>
      </c>
      <c r="D66" s="288">
        <v>42058.76</v>
      </c>
      <c r="E66" s="62">
        <v>648113.52</v>
      </c>
      <c r="F66" s="62">
        <v>303086.53000000003</v>
      </c>
      <c r="G66" s="62"/>
      <c r="H66" s="62"/>
      <c r="J66" s="289">
        <v>7287.68</v>
      </c>
      <c r="M66" s="289"/>
      <c r="N66" s="62"/>
      <c r="O66" s="62"/>
      <c r="P66" s="62">
        <v>54604.11</v>
      </c>
      <c r="Q66" s="62">
        <v>2121250.9300000002</v>
      </c>
      <c r="R66" s="52">
        <v>37087.89</v>
      </c>
      <c r="S66" s="52"/>
      <c r="T66" s="52"/>
      <c r="U66" s="52">
        <v>160300</v>
      </c>
      <c r="V66" s="52">
        <v>7000</v>
      </c>
      <c r="W66" s="290">
        <v>227860</v>
      </c>
      <c r="X66" s="290"/>
      <c r="Y66" s="290"/>
      <c r="Z66" s="290">
        <v>73054.95</v>
      </c>
      <c r="AA66" s="290">
        <v>43270.21</v>
      </c>
      <c r="AB66" s="290"/>
      <c r="AC66" s="290"/>
      <c r="AD66" s="62"/>
      <c r="AE66" s="62"/>
      <c r="AF66" s="62"/>
      <c r="AG66" s="62"/>
    </row>
    <row r="67" spans="1:33" x14ac:dyDescent="0.2">
      <c r="A67" s="62" t="s">
        <v>2225</v>
      </c>
      <c r="B67" s="288">
        <v>304682.39</v>
      </c>
      <c r="C67" s="288">
        <v>0</v>
      </c>
      <c r="D67" s="288">
        <v>227233.42</v>
      </c>
      <c r="E67" s="62">
        <v>26900.3</v>
      </c>
      <c r="F67" s="62">
        <v>-34351.440000000002</v>
      </c>
      <c r="G67" s="62"/>
      <c r="H67" s="62"/>
      <c r="I67" s="289">
        <v>60430</v>
      </c>
      <c r="J67" s="289">
        <v>22620</v>
      </c>
      <c r="M67" s="289"/>
      <c r="N67" s="62"/>
      <c r="O67" s="62"/>
      <c r="P67" s="62">
        <v>178407.49</v>
      </c>
      <c r="Q67" s="62">
        <v>1374864.38</v>
      </c>
      <c r="R67" s="52">
        <v>158735</v>
      </c>
      <c r="S67" s="52"/>
      <c r="T67" s="52">
        <v>545.73</v>
      </c>
      <c r="U67" s="52">
        <v>269884.59999999998</v>
      </c>
      <c r="V67" s="52">
        <v>2500</v>
      </c>
      <c r="W67" s="290">
        <v>362184.6</v>
      </c>
      <c r="X67" s="290">
        <v>9270</v>
      </c>
      <c r="Y67" s="290"/>
      <c r="Z67" s="290">
        <v>73119</v>
      </c>
      <c r="AA67" s="290">
        <v>12144.78</v>
      </c>
      <c r="AB67" s="290"/>
      <c r="AC67" s="290"/>
      <c r="AD67" s="62"/>
      <c r="AE67" s="62"/>
      <c r="AF67" s="62"/>
      <c r="AG67" s="62"/>
    </row>
    <row r="68" spans="1:33" x14ac:dyDescent="0.2">
      <c r="A68" s="62" t="s">
        <v>2226</v>
      </c>
      <c r="B68" s="288">
        <v>814477.81</v>
      </c>
      <c r="C68" s="288">
        <v>0</v>
      </c>
      <c r="D68" s="288">
        <v>36074.410000000003</v>
      </c>
      <c r="E68" s="62">
        <v>55208.24</v>
      </c>
      <c r="F68" s="62">
        <v>1350416.2</v>
      </c>
      <c r="G68" s="62"/>
      <c r="H68" s="62"/>
      <c r="J68" s="289">
        <v>13635.51</v>
      </c>
      <c r="K68" s="289">
        <v>314500</v>
      </c>
      <c r="M68" s="289"/>
      <c r="N68" s="62"/>
      <c r="O68" s="62"/>
      <c r="P68" s="62">
        <v>48481.65</v>
      </c>
      <c r="Q68" s="62">
        <v>2680574.06</v>
      </c>
      <c r="R68" s="52">
        <v>274595.96999999997</v>
      </c>
      <c r="S68" s="52"/>
      <c r="T68" s="52"/>
      <c r="U68" s="52">
        <v>471416</v>
      </c>
      <c r="V68" s="52">
        <v>9000</v>
      </c>
      <c r="W68" s="290">
        <v>535436</v>
      </c>
      <c r="X68" s="290"/>
      <c r="Y68" s="290"/>
      <c r="Z68" s="290">
        <v>71155.210000000006</v>
      </c>
      <c r="AA68" s="290">
        <v>66363.88</v>
      </c>
      <c r="AB68" s="290"/>
      <c r="AC68" s="290"/>
      <c r="AD68" s="62"/>
      <c r="AE68" s="62"/>
      <c r="AF68" s="62"/>
      <c r="AG68" s="62"/>
    </row>
    <row r="69" spans="1:33" x14ac:dyDescent="0.2">
      <c r="A69" s="287" t="s">
        <v>2227</v>
      </c>
      <c r="B69" s="288">
        <v>899224.39</v>
      </c>
      <c r="C69" s="288">
        <v>5000</v>
      </c>
      <c r="D69" s="288">
        <v>159017.35999999999</v>
      </c>
      <c r="E69" s="62">
        <v>154673.04999999999</v>
      </c>
      <c r="F69" s="62">
        <v>52293.09</v>
      </c>
      <c r="G69" s="62"/>
      <c r="H69" s="62"/>
      <c r="J69" s="289">
        <v>15350</v>
      </c>
      <c r="K69" s="289">
        <v>105000</v>
      </c>
      <c r="L69" s="289">
        <v>2476.48</v>
      </c>
      <c r="M69" s="289"/>
      <c r="N69" s="62">
        <v>5000</v>
      </c>
      <c r="O69" s="62"/>
      <c r="P69" s="62"/>
      <c r="Q69" s="62">
        <v>2191965</v>
      </c>
      <c r="R69" s="52">
        <v>222867.75</v>
      </c>
      <c r="S69" s="52">
        <v>90920</v>
      </c>
      <c r="T69" s="52"/>
      <c r="U69" s="52">
        <v>170320</v>
      </c>
      <c r="V69" s="52"/>
      <c r="W69" s="290">
        <v>238860</v>
      </c>
      <c r="X69" s="290"/>
      <c r="Y69" s="290"/>
      <c r="Z69" s="290">
        <v>54871.360000000001</v>
      </c>
      <c r="AA69" s="290">
        <v>22624.12</v>
      </c>
      <c r="AB69" s="290"/>
      <c r="AC69" s="290"/>
      <c r="AD69" s="62"/>
      <c r="AE69" s="62"/>
      <c r="AF69" s="62"/>
      <c r="AG69" s="62"/>
    </row>
    <row r="70" spans="1:33" x14ac:dyDescent="0.2">
      <c r="A70" s="62" t="s">
        <v>2228</v>
      </c>
      <c r="B70" s="288">
        <v>636963.31999999995</v>
      </c>
      <c r="C70" s="288">
        <v>0</v>
      </c>
      <c r="D70" s="288">
        <v>42971.71</v>
      </c>
      <c r="E70" s="62">
        <v>36043.269999999997</v>
      </c>
      <c r="F70" s="62">
        <v>248853.82</v>
      </c>
      <c r="G70" s="62"/>
      <c r="H70" s="62"/>
      <c r="J70" s="289">
        <v>5850</v>
      </c>
      <c r="L70" s="289">
        <v>414</v>
      </c>
      <c r="M70" s="289"/>
      <c r="N70" s="62"/>
      <c r="O70" s="62"/>
      <c r="P70" s="62">
        <v>49633.21</v>
      </c>
      <c r="Q70" s="62">
        <v>1302561.3500000001</v>
      </c>
      <c r="R70" s="52">
        <v>253219.07</v>
      </c>
      <c r="S70" s="52"/>
      <c r="T70" s="52">
        <v>1137.92</v>
      </c>
      <c r="U70" s="52">
        <v>203544</v>
      </c>
      <c r="V70" s="52"/>
      <c r="W70" s="290">
        <v>257244</v>
      </c>
      <c r="X70" s="290"/>
      <c r="Y70" s="290"/>
      <c r="Z70" s="290">
        <v>74861.539999999994</v>
      </c>
      <c r="AA70" s="290">
        <v>26920.42</v>
      </c>
      <c r="AB70" s="290"/>
      <c r="AC70" s="290"/>
      <c r="AD70" s="62"/>
      <c r="AE70" s="62"/>
      <c r="AF70" s="62"/>
      <c r="AG70" s="62"/>
    </row>
    <row r="71" spans="1:33" s="74" customFormat="1" x14ac:dyDescent="0.2">
      <c r="A71" s="62" t="s">
        <v>2229</v>
      </c>
      <c r="B71" s="288">
        <v>595579.16</v>
      </c>
      <c r="C71" s="288">
        <v>0</v>
      </c>
      <c r="D71" s="288">
        <v>92712.7</v>
      </c>
      <c r="E71" s="62">
        <v>436609.37</v>
      </c>
      <c r="F71" s="62">
        <v>98700.15</v>
      </c>
      <c r="G71" s="62"/>
      <c r="H71" s="62"/>
      <c r="I71" s="289"/>
      <c r="J71" s="289">
        <v>5850</v>
      </c>
      <c r="K71" s="289">
        <v>55450</v>
      </c>
      <c r="L71" s="289"/>
      <c r="M71" s="289"/>
      <c r="N71" s="62"/>
      <c r="O71" s="62"/>
      <c r="P71" s="62">
        <v>188468.55</v>
      </c>
      <c r="Q71" s="62">
        <v>1726865.73</v>
      </c>
      <c r="R71" s="52">
        <v>238763.1</v>
      </c>
      <c r="S71" s="52"/>
      <c r="T71" s="52"/>
      <c r="U71" s="52">
        <v>209029</v>
      </c>
      <c r="V71" s="52">
        <v>15100</v>
      </c>
      <c r="W71" s="290">
        <v>288889</v>
      </c>
      <c r="X71" s="290"/>
      <c r="Y71" s="290"/>
      <c r="Z71" s="290">
        <v>124509.02</v>
      </c>
      <c r="AA71" s="290">
        <v>23143.96</v>
      </c>
      <c r="AB71" s="290"/>
      <c r="AC71" s="290"/>
      <c r="AD71" s="62"/>
      <c r="AE71" s="62"/>
      <c r="AF71" s="62"/>
      <c r="AG71" s="62"/>
    </row>
    <row r="72" spans="1:33" x14ac:dyDescent="0.2">
      <c r="A72" s="62" t="s">
        <v>2230</v>
      </c>
      <c r="B72" s="288">
        <v>523664.97</v>
      </c>
      <c r="C72" s="288">
        <v>0</v>
      </c>
      <c r="D72" s="288">
        <v>96649.78</v>
      </c>
      <c r="E72" s="62">
        <v>341062.13</v>
      </c>
      <c r="F72" s="62">
        <v>158164.04</v>
      </c>
      <c r="G72" s="62"/>
      <c r="H72" s="62"/>
      <c r="J72" s="289">
        <v>6150</v>
      </c>
      <c r="M72" s="289"/>
      <c r="N72" s="62"/>
      <c r="O72" s="62"/>
      <c r="P72" s="62">
        <v>175224.06</v>
      </c>
      <c r="Q72" s="62">
        <v>1340923.19</v>
      </c>
      <c r="R72" s="52">
        <v>154817.84</v>
      </c>
      <c r="S72" s="52"/>
      <c r="T72" s="52"/>
      <c r="U72" s="52">
        <v>226718</v>
      </c>
      <c r="V72" s="52"/>
      <c r="W72" s="290">
        <v>306938</v>
      </c>
      <c r="X72" s="290"/>
      <c r="Y72" s="290"/>
      <c r="Z72" s="290">
        <v>66709.509999999995</v>
      </c>
      <c r="AA72" s="290">
        <v>22361.200000000001</v>
      </c>
      <c r="AB72" s="290"/>
      <c r="AC72" s="290"/>
      <c r="AD72" s="62"/>
      <c r="AE72" s="62"/>
      <c r="AF72" s="62"/>
      <c r="AG72" s="62"/>
    </row>
    <row r="73" spans="1:33" x14ac:dyDescent="0.2">
      <c r="A73" s="62" t="s">
        <v>2231</v>
      </c>
      <c r="B73" s="288">
        <v>614576.84</v>
      </c>
      <c r="C73" s="288">
        <v>0</v>
      </c>
      <c r="D73" s="288">
        <v>27557.13</v>
      </c>
      <c r="E73" s="62">
        <v>825513.82</v>
      </c>
      <c r="F73" s="62">
        <v>173972.67</v>
      </c>
      <c r="G73" s="62"/>
      <c r="H73" s="62"/>
      <c r="J73" s="289">
        <v>5850</v>
      </c>
      <c r="M73" s="289"/>
      <c r="N73" s="62"/>
      <c r="O73" s="62"/>
      <c r="P73" s="62">
        <v>152336.78</v>
      </c>
      <c r="Q73" s="62">
        <v>1529202.14</v>
      </c>
      <c r="R73" s="52">
        <v>147679.35</v>
      </c>
      <c r="S73" s="52">
        <v>50000</v>
      </c>
      <c r="T73" s="52"/>
      <c r="U73" s="52">
        <v>245846.6</v>
      </c>
      <c r="V73" s="52"/>
      <c r="W73" s="290">
        <v>298566.59999999998</v>
      </c>
      <c r="X73" s="290"/>
      <c r="Y73" s="290"/>
      <c r="Z73" s="290">
        <v>72420.800000000003</v>
      </c>
      <c r="AA73" s="290">
        <v>42691.99</v>
      </c>
      <c r="AB73" s="290"/>
      <c r="AC73" s="290"/>
      <c r="AD73" s="62"/>
      <c r="AE73" s="62"/>
      <c r="AF73" s="62"/>
      <c r="AG73" s="62"/>
    </row>
    <row r="74" spans="1:33" x14ac:dyDescent="0.2">
      <c r="A74" s="62" t="s">
        <v>2232</v>
      </c>
      <c r="B74" s="288">
        <v>756822.21</v>
      </c>
      <c r="C74" s="288">
        <v>0</v>
      </c>
      <c r="D74" s="288">
        <v>46858.96</v>
      </c>
      <c r="E74" s="62">
        <v>2106081.6</v>
      </c>
      <c r="F74" s="62">
        <v>292758.06</v>
      </c>
      <c r="G74" s="62"/>
      <c r="H74" s="62"/>
      <c r="J74" s="289">
        <v>5850</v>
      </c>
      <c r="K74" s="289">
        <v>63400</v>
      </c>
      <c r="M74" s="289"/>
      <c r="N74" s="62"/>
      <c r="O74" s="62"/>
      <c r="P74" s="62">
        <v>1141692.69</v>
      </c>
      <c r="Q74" s="62">
        <v>464694.52</v>
      </c>
      <c r="R74" s="52">
        <v>282957.03000000003</v>
      </c>
      <c r="S74" s="52"/>
      <c r="T74" s="52"/>
      <c r="U74" s="52">
        <v>184216</v>
      </c>
      <c r="V74" s="52"/>
      <c r="W74" s="290">
        <v>231796</v>
      </c>
      <c r="X74" s="290"/>
      <c r="Y74" s="290"/>
      <c r="Z74" s="290">
        <v>61067.72</v>
      </c>
      <c r="AA74" s="290">
        <v>37750.39</v>
      </c>
      <c r="AB74" s="290"/>
      <c r="AC74" s="290"/>
      <c r="AD74" s="62"/>
      <c r="AE74" s="62"/>
      <c r="AF74" s="62"/>
      <c r="AG74" s="62"/>
    </row>
    <row r="75" spans="1:33" x14ac:dyDescent="0.2">
      <c r="A75" s="62" t="s">
        <v>2233</v>
      </c>
      <c r="B75" s="288">
        <v>548716.15</v>
      </c>
      <c r="C75" s="288">
        <v>0</v>
      </c>
      <c r="D75" s="288">
        <v>80205.929999999993</v>
      </c>
      <c r="E75" s="62">
        <v>1267017.3400000001</v>
      </c>
      <c r="F75" s="62">
        <v>149956.54999999999</v>
      </c>
      <c r="G75" s="62"/>
      <c r="H75" s="62"/>
      <c r="J75" s="289">
        <v>10850</v>
      </c>
      <c r="K75" s="289">
        <v>85200</v>
      </c>
      <c r="M75" s="289"/>
      <c r="N75" s="62"/>
      <c r="O75" s="62"/>
      <c r="P75" s="62">
        <v>178220.64</v>
      </c>
      <c r="Q75" s="62">
        <v>961521.58</v>
      </c>
      <c r="R75" s="52">
        <v>159772.65</v>
      </c>
      <c r="S75" s="52">
        <v>9800</v>
      </c>
      <c r="T75" s="52">
        <v>873.65</v>
      </c>
      <c r="U75" s="52">
        <v>189315</v>
      </c>
      <c r="V75" s="52">
        <v>7000</v>
      </c>
      <c r="W75" s="290">
        <v>293735</v>
      </c>
      <c r="X75" s="290"/>
      <c r="Y75" s="290"/>
      <c r="Z75" s="290">
        <v>40197.82</v>
      </c>
      <c r="AA75" s="290">
        <v>39749.35</v>
      </c>
      <c r="AB75" s="290"/>
      <c r="AC75" s="290"/>
      <c r="AD75" s="62"/>
      <c r="AE75" s="62"/>
      <c r="AF75" s="62"/>
      <c r="AG75" s="62"/>
    </row>
    <row r="76" spans="1:33" x14ac:dyDescent="0.2">
      <c r="A76" s="62" t="s">
        <v>2234</v>
      </c>
      <c r="B76" s="288">
        <v>718967.92</v>
      </c>
      <c r="C76" s="288">
        <v>0</v>
      </c>
      <c r="D76" s="288">
        <v>119486.29</v>
      </c>
      <c r="E76" s="62">
        <v>1559775.06</v>
      </c>
      <c r="F76" s="62">
        <v>297665.49</v>
      </c>
      <c r="G76" s="62"/>
      <c r="H76" s="62"/>
      <c r="J76" s="289">
        <v>5850</v>
      </c>
      <c r="K76" s="289">
        <v>84000</v>
      </c>
      <c r="M76" s="289"/>
      <c r="N76" s="62"/>
      <c r="O76" s="62"/>
      <c r="P76" s="62">
        <v>248925.1</v>
      </c>
      <c r="Q76" s="62">
        <v>2317512.06</v>
      </c>
      <c r="R76" s="52">
        <v>169724.72</v>
      </c>
      <c r="S76" s="52">
        <v>46850</v>
      </c>
      <c r="T76" s="52"/>
      <c r="U76" s="52">
        <v>148400.6</v>
      </c>
      <c r="V76" s="52">
        <v>3000</v>
      </c>
      <c r="W76" s="290">
        <v>222480.6</v>
      </c>
      <c r="X76" s="290"/>
      <c r="Y76" s="290"/>
      <c r="Z76" s="290">
        <v>66172.36</v>
      </c>
      <c r="AA76" s="290">
        <v>25680.12</v>
      </c>
      <c r="AB76" s="290"/>
      <c r="AC76" s="290"/>
      <c r="AD76" s="62"/>
      <c r="AE76" s="62"/>
      <c r="AF76" s="62"/>
      <c r="AG76" s="62"/>
    </row>
    <row r="77" spans="1:33" x14ac:dyDescent="0.2">
      <c r="A77" s="62" t="s">
        <v>2235</v>
      </c>
      <c r="B77" s="288">
        <v>572021.68999999994</v>
      </c>
      <c r="C77" s="288">
        <v>0</v>
      </c>
      <c r="D77" s="288">
        <v>55834.92</v>
      </c>
      <c r="E77" s="62">
        <v>562071.56000000006</v>
      </c>
      <c r="F77" s="62">
        <v>236934.78</v>
      </c>
      <c r="G77" s="62"/>
      <c r="H77" s="62"/>
      <c r="J77" s="289">
        <v>8906.19</v>
      </c>
      <c r="K77" s="289">
        <v>310860</v>
      </c>
      <c r="L77" s="289">
        <v>166000</v>
      </c>
      <c r="M77" s="289"/>
      <c r="N77" s="62"/>
      <c r="O77" s="62"/>
      <c r="P77" s="62">
        <v>156139.47</v>
      </c>
      <c r="Q77" s="62">
        <v>2233839.69</v>
      </c>
      <c r="R77" s="52">
        <v>204995.73</v>
      </c>
      <c r="S77" s="52"/>
      <c r="T77" s="52"/>
      <c r="U77" s="52">
        <v>164479.5</v>
      </c>
      <c r="V77" s="52">
        <v>3000</v>
      </c>
      <c r="W77" s="290">
        <v>246379.5</v>
      </c>
      <c r="X77" s="290"/>
      <c r="Y77" s="290"/>
      <c r="Z77" s="290">
        <v>96724.45</v>
      </c>
      <c r="AA77" s="290">
        <v>26674.36</v>
      </c>
      <c r="AB77" s="290"/>
      <c r="AC77" s="290"/>
      <c r="AD77" s="62"/>
      <c r="AE77" s="62"/>
      <c r="AF77" s="62"/>
      <c r="AG77" s="62"/>
    </row>
    <row r="78" spans="1:33" x14ac:dyDescent="0.2">
      <c r="A78" s="62" t="s">
        <v>2306</v>
      </c>
      <c r="B78" s="288">
        <v>660627.36</v>
      </c>
      <c r="C78" s="288">
        <v>0</v>
      </c>
      <c r="D78" s="288">
        <v>139613.23000000001</v>
      </c>
      <c r="E78" s="62">
        <v>339384.81</v>
      </c>
      <c r="F78" s="62">
        <v>523126.51</v>
      </c>
      <c r="G78" s="62"/>
      <c r="H78" s="62"/>
      <c r="L78" s="289">
        <v>1532.73</v>
      </c>
      <c r="M78" s="289"/>
      <c r="N78" s="62"/>
      <c r="O78" s="62"/>
      <c r="P78" s="62">
        <v>61978.239999999998</v>
      </c>
      <c r="Q78" s="62">
        <v>2560558.21</v>
      </c>
      <c r="R78" s="52">
        <v>186483.88</v>
      </c>
      <c r="S78" s="52"/>
      <c r="T78" s="52"/>
      <c r="U78" s="52"/>
      <c r="V78" s="52"/>
      <c r="W78" s="290">
        <v>53984</v>
      </c>
      <c r="X78" s="290"/>
      <c r="Y78" s="290"/>
      <c r="Z78" s="290">
        <v>53980.69</v>
      </c>
      <c r="AA78" s="290">
        <v>21873.15</v>
      </c>
      <c r="AB78" s="290"/>
      <c r="AC78" s="290"/>
      <c r="AD78" s="62"/>
      <c r="AE78" s="62"/>
      <c r="AF78" s="62"/>
      <c r="AG78" s="62"/>
    </row>
    <row r="79" spans="1:33" x14ac:dyDescent="0.2">
      <c r="A79" s="62" t="s">
        <v>2236</v>
      </c>
      <c r="B79" s="288">
        <v>165989.76999999999</v>
      </c>
      <c r="C79" s="288">
        <v>0</v>
      </c>
      <c r="D79" s="288">
        <v>5994.01</v>
      </c>
      <c r="E79" s="62">
        <v>406236.49</v>
      </c>
      <c r="F79" s="62">
        <v>594559.82999999996</v>
      </c>
      <c r="G79" s="62"/>
      <c r="H79" s="62"/>
      <c r="M79" s="289"/>
      <c r="N79" s="62"/>
      <c r="O79" s="62"/>
      <c r="P79" s="62">
        <v>-53232.18</v>
      </c>
      <c r="Q79" s="62">
        <v>1212676.51</v>
      </c>
      <c r="R79" s="52">
        <v>179837.4</v>
      </c>
      <c r="S79" s="52"/>
      <c r="T79" s="52">
        <v>429.54</v>
      </c>
      <c r="U79" s="52">
        <v>262730</v>
      </c>
      <c r="V79" s="52"/>
      <c r="W79" s="290">
        <v>321230</v>
      </c>
      <c r="X79" s="290"/>
      <c r="Y79" s="290"/>
      <c r="Z79" s="290">
        <v>74205.69</v>
      </c>
      <c r="AA79" s="290">
        <v>30652.48</v>
      </c>
      <c r="AB79" s="290"/>
      <c r="AC79" s="290"/>
      <c r="AD79" s="62"/>
      <c r="AE79" s="62"/>
      <c r="AF79" s="62"/>
      <c r="AG79" s="62"/>
    </row>
    <row r="80" spans="1:33" x14ac:dyDescent="0.2">
      <c r="A80" s="62" t="s">
        <v>2237</v>
      </c>
      <c r="B80" s="288">
        <v>149080.34</v>
      </c>
      <c r="C80" s="288">
        <v>448.5</v>
      </c>
      <c r="D80" s="288">
        <v>103204.83</v>
      </c>
      <c r="E80" s="62">
        <v>235701.84</v>
      </c>
      <c r="F80" s="62">
        <v>68658.39</v>
      </c>
      <c r="G80" s="62"/>
      <c r="H80" s="62"/>
      <c r="J80" s="289">
        <v>12215</v>
      </c>
      <c r="K80" s="289">
        <v>84300</v>
      </c>
      <c r="M80" s="289"/>
      <c r="N80" s="62"/>
      <c r="O80" s="62"/>
      <c r="P80" s="62">
        <v>-993564.31</v>
      </c>
      <c r="Q80" s="62">
        <v>1431387.54</v>
      </c>
      <c r="R80" s="52">
        <v>167941.67</v>
      </c>
      <c r="S80" s="52"/>
      <c r="T80" s="52"/>
      <c r="U80" s="52">
        <v>236640</v>
      </c>
      <c r="V80" s="52"/>
      <c r="W80" s="290">
        <v>295720</v>
      </c>
      <c r="X80" s="290"/>
      <c r="Y80" s="290"/>
      <c r="Z80" s="290">
        <v>62606</v>
      </c>
      <c r="AA80" s="290">
        <v>21178</v>
      </c>
      <c r="AB80" s="290"/>
      <c r="AC80" s="290"/>
      <c r="AD80" s="62"/>
      <c r="AE80" s="62"/>
      <c r="AF80" s="62"/>
      <c r="AG80" s="62"/>
    </row>
    <row r="81" spans="1:33" x14ac:dyDescent="0.2">
      <c r="A81" s="62" t="s">
        <v>2238</v>
      </c>
      <c r="B81" s="288">
        <v>289148.32</v>
      </c>
      <c r="C81" s="288">
        <v>0</v>
      </c>
      <c r="D81" s="288">
        <v>17569.57</v>
      </c>
      <c r="E81" s="62">
        <v>469503.97</v>
      </c>
      <c r="F81" s="62">
        <v>747966.86</v>
      </c>
      <c r="G81" s="62"/>
      <c r="H81" s="62"/>
      <c r="J81" s="289">
        <v>99214</v>
      </c>
      <c r="L81" s="289">
        <v>2408.96</v>
      </c>
      <c r="M81" s="289"/>
      <c r="N81" s="62"/>
      <c r="O81" s="62"/>
      <c r="P81" s="62">
        <v>-448169.08</v>
      </c>
      <c r="Q81" s="62">
        <v>2015625.01</v>
      </c>
      <c r="R81" s="52">
        <v>43520</v>
      </c>
      <c r="S81" s="52"/>
      <c r="T81" s="52"/>
      <c r="U81" s="52">
        <v>297580</v>
      </c>
      <c r="V81" s="52">
        <v>17900</v>
      </c>
      <c r="W81" s="290">
        <v>409730</v>
      </c>
      <c r="X81" s="290"/>
      <c r="Y81" s="290"/>
      <c r="Z81" s="290">
        <v>66686.39</v>
      </c>
      <c r="AA81" s="290">
        <v>25790.78</v>
      </c>
      <c r="AB81" s="290"/>
      <c r="AC81" s="290"/>
      <c r="AD81" s="62"/>
      <c r="AE81" s="62"/>
      <c r="AF81" s="62"/>
      <c r="AG81" s="62"/>
    </row>
    <row r="82" spans="1:33" x14ac:dyDescent="0.2">
      <c r="A82" s="62" t="s">
        <v>2239</v>
      </c>
      <c r="B82" s="288">
        <v>254682.69</v>
      </c>
      <c r="C82" s="288">
        <v>0</v>
      </c>
      <c r="D82" s="288">
        <v>12883.87</v>
      </c>
      <c r="E82" s="62">
        <v>441949.29</v>
      </c>
      <c r="F82" s="62">
        <v>306198.26</v>
      </c>
      <c r="G82" s="62"/>
      <c r="H82" s="62"/>
      <c r="K82" s="289">
        <v>163568</v>
      </c>
      <c r="M82" s="289"/>
      <c r="N82" s="62"/>
      <c r="O82" s="62"/>
      <c r="P82" s="62">
        <v>-209172.28</v>
      </c>
      <c r="Q82" s="62">
        <v>1171298.0900000001</v>
      </c>
      <c r="R82" s="52">
        <v>134198.60999999999</v>
      </c>
      <c r="S82" s="52">
        <v>100</v>
      </c>
      <c r="T82" s="52">
        <v>278.05</v>
      </c>
      <c r="U82" s="52">
        <v>267560</v>
      </c>
      <c r="V82" s="52"/>
      <c r="W82" s="290">
        <v>328260</v>
      </c>
      <c r="X82" s="290"/>
      <c r="Y82" s="290"/>
      <c r="Z82" s="290">
        <v>164981.10999999999</v>
      </c>
      <c r="AA82" s="290">
        <v>17684.25</v>
      </c>
      <c r="AB82" s="290"/>
      <c r="AC82" s="290"/>
      <c r="AD82" s="62"/>
      <c r="AE82" s="62"/>
      <c r="AF82" s="62"/>
      <c r="AG82" s="62"/>
    </row>
    <row r="83" spans="1:33" x14ac:dyDescent="0.2">
      <c r="A83" s="62" t="s">
        <v>2240</v>
      </c>
      <c r="B83" s="288">
        <v>340573.11</v>
      </c>
      <c r="C83" s="288">
        <v>0</v>
      </c>
      <c r="D83" s="288">
        <v>16054.57</v>
      </c>
      <c r="E83" s="62">
        <v>655981.93999999994</v>
      </c>
      <c r="F83" s="62">
        <v>137542.31</v>
      </c>
      <c r="G83" s="62"/>
      <c r="H83" s="62"/>
      <c r="K83" s="289">
        <v>169030</v>
      </c>
      <c r="M83" s="289"/>
      <c r="N83" s="62"/>
      <c r="O83" s="62"/>
      <c r="P83" s="62">
        <v>-842017.36</v>
      </c>
      <c r="Q83" s="62">
        <v>1745362.84</v>
      </c>
      <c r="R83" s="52">
        <v>197373.21</v>
      </c>
      <c r="S83" s="52">
        <v>24000</v>
      </c>
      <c r="T83" s="52"/>
      <c r="U83" s="52">
        <v>338100</v>
      </c>
      <c r="V83" s="52"/>
      <c r="W83" s="290">
        <v>381154</v>
      </c>
      <c r="X83" s="290"/>
      <c r="Y83" s="290"/>
      <c r="Z83" s="290">
        <v>70824.25</v>
      </c>
      <c r="AA83" s="290">
        <v>29736.51</v>
      </c>
      <c r="AB83" s="290"/>
      <c r="AC83" s="290"/>
      <c r="AD83" s="62"/>
      <c r="AE83" s="62"/>
      <c r="AF83" s="62"/>
      <c r="AG83" s="62"/>
    </row>
    <row r="84" spans="1:33" x14ac:dyDescent="0.2">
      <c r="A84" s="62" t="s">
        <v>2241</v>
      </c>
      <c r="B84" s="288">
        <v>259415.51</v>
      </c>
      <c r="C84" s="288">
        <v>0</v>
      </c>
      <c r="D84" s="288">
        <v>18033.43</v>
      </c>
      <c r="E84" s="62">
        <v>910849.18</v>
      </c>
      <c r="F84" s="62">
        <v>348995.51</v>
      </c>
      <c r="G84" s="62"/>
      <c r="H84" s="62"/>
      <c r="J84" s="289">
        <v>13132.98</v>
      </c>
      <c r="M84" s="289"/>
      <c r="N84" s="62"/>
      <c r="O84" s="62"/>
      <c r="P84" s="62">
        <v>-350751.22</v>
      </c>
      <c r="Q84" s="62">
        <v>1929262.58</v>
      </c>
      <c r="R84" s="52">
        <v>97498.86</v>
      </c>
      <c r="S84" s="52">
        <v>2500</v>
      </c>
      <c r="T84" s="52"/>
      <c r="U84" s="52">
        <v>259720</v>
      </c>
      <c r="V84" s="52"/>
      <c r="W84" s="290">
        <v>320340</v>
      </c>
      <c r="X84" s="290"/>
      <c r="Y84" s="290"/>
      <c r="Z84" s="290">
        <v>65809.34</v>
      </c>
      <c r="AA84" s="290">
        <v>26970.23</v>
      </c>
      <c r="AB84" s="290"/>
      <c r="AC84" s="290"/>
      <c r="AD84" s="62"/>
      <c r="AE84" s="62"/>
      <c r="AF84" s="62"/>
      <c r="AG84" s="62"/>
    </row>
    <row r="85" spans="1:33" x14ac:dyDescent="0.2">
      <c r="A85" s="62" t="s">
        <v>2242</v>
      </c>
      <c r="B85" s="288">
        <v>298648.81</v>
      </c>
      <c r="C85" s="288">
        <v>170</v>
      </c>
      <c r="D85" s="288">
        <v>11090.66</v>
      </c>
      <c r="E85" s="62">
        <v>348342.86</v>
      </c>
      <c r="F85" s="62">
        <v>222086.06</v>
      </c>
      <c r="G85" s="62"/>
      <c r="H85" s="62"/>
      <c r="M85" s="289"/>
      <c r="N85" s="62"/>
      <c r="O85" s="62"/>
      <c r="P85" s="62">
        <v>-908579.25</v>
      </c>
      <c r="Q85" s="62">
        <v>1851699.47</v>
      </c>
      <c r="R85" s="52">
        <v>96470.45</v>
      </c>
      <c r="S85" s="52"/>
      <c r="T85" s="52">
        <v>504.18</v>
      </c>
      <c r="U85" s="52">
        <v>280980</v>
      </c>
      <c r="V85" s="52"/>
      <c r="W85" s="290">
        <v>333550</v>
      </c>
      <c r="X85" s="290"/>
      <c r="Y85" s="290"/>
      <c r="Z85" s="290">
        <v>73876.820000000007</v>
      </c>
      <c r="AA85" s="290">
        <v>32249.64</v>
      </c>
      <c r="AB85" s="290"/>
      <c r="AC85" s="290"/>
      <c r="AD85" s="62"/>
      <c r="AE85" s="62"/>
      <c r="AF85" s="62"/>
      <c r="AG85" s="62"/>
    </row>
    <row r="86" spans="1:33" x14ac:dyDescent="0.2">
      <c r="A86" s="62" t="s">
        <v>2243</v>
      </c>
      <c r="B86" s="288">
        <v>204410.52</v>
      </c>
      <c r="C86" s="288">
        <v>0</v>
      </c>
      <c r="D86" s="288">
        <v>46959.61</v>
      </c>
      <c r="E86" s="62">
        <v>597261.55000000005</v>
      </c>
      <c r="F86" s="62">
        <v>154448.23000000001</v>
      </c>
      <c r="G86" s="62"/>
      <c r="H86" s="62"/>
      <c r="M86" s="289"/>
      <c r="N86" s="62"/>
      <c r="O86" s="62"/>
      <c r="P86" s="62">
        <v>-199216.71</v>
      </c>
      <c r="Q86" s="62">
        <v>1211766.1200000001</v>
      </c>
      <c r="R86" s="52">
        <v>121856.44</v>
      </c>
      <c r="S86" s="52"/>
      <c r="T86" s="52"/>
      <c r="U86" s="52">
        <v>247360</v>
      </c>
      <c r="V86" s="52"/>
      <c r="W86" s="290">
        <v>318594</v>
      </c>
      <c r="X86" s="290"/>
      <c r="Y86" s="290"/>
      <c r="Z86" s="290">
        <v>47481.26</v>
      </c>
      <c r="AA86" s="290">
        <v>7812.68</v>
      </c>
      <c r="AB86" s="290"/>
      <c r="AC86" s="290"/>
      <c r="AD86" s="62"/>
      <c r="AE86" s="62"/>
      <c r="AF86" s="62"/>
      <c r="AG86" s="62"/>
    </row>
    <row r="87" spans="1:33" x14ac:dyDescent="0.2">
      <c r="A87" s="62" t="s">
        <v>2244</v>
      </c>
      <c r="B87" s="288">
        <v>246023.16</v>
      </c>
      <c r="C87" s="288">
        <v>0</v>
      </c>
      <c r="D87" s="288">
        <v>60571.199999999997</v>
      </c>
      <c r="E87" s="62">
        <v>42990.54</v>
      </c>
      <c r="F87" s="62">
        <v>578477.31000000006</v>
      </c>
      <c r="G87" s="62"/>
      <c r="H87" s="62"/>
      <c r="J87" s="289">
        <v>1500</v>
      </c>
      <c r="K87" s="289">
        <v>65000</v>
      </c>
      <c r="L87" s="289">
        <v>2965.03</v>
      </c>
      <c r="M87" s="289"/>
      <c r="N87" s="62"/>
      <c r="O87" s="62">
        <v>67378.53</v>
      </c>
      <c r="P87" s="62"/>
      <c r="Q87" s="62">
        <v>907622.82</v>
      </c>
      <c r="R87" s="52">
        <v>127043.58</v>
      </c>
      <c r="S87" s="52"/>
      <c r="T87" s="52"/>
      <c r="U87" s="52">
        <v>320640</v>
      </c>
      <c r="V87" s="52"/>
      <c r="W87" s="290">
        <v>365400</v>
      </c>
      <c r="X87" s="290"/>
      <c r="Y87" s="290"/>
      <c r="Z87" s="290">
        <v>181149.23</v>
      </c>
      <c r="AA87" s="290">
        <v>17082.52</v>
      </c>
      <c r="AB87" s="290"/>
      <c r="AC87" s="290"/>
      <c r="AD87" s="62"/>
      <c r="AE87" s="62"/>
      <c r="AF87" s="62"/>
      <c r="AG87" s="62"/>
    </row>
    <row r="88" spans="1:33" x14ac:dyDescent="0.2">
      <c r="A88" s="62" t="s">
        <v>2313</v>
      </c>
      <c r="B88" s="288">
        <v>186429.94</v>
      </c>
      <c r="C88" s="288">
        <v>12732.24</v>
      </c>
      <c r="D88" s="288">
        <v>8445.2900000000009</v>
      </c>
      <c r="E88" s="62">
        <v>685479.06</v>
      </c>
      <c r="F88" s="62">
        <v>96290.89</v>
      </c>
      <c r="G88" s="62"/>
      <c r="H88" s="62"/>
      <c r="J88" s="289">
        <v>28213.13</v>
      </c>
      <c r="K88" s="289">
        <v>12600</v>
      </c>
      <c r="M88" s="289"/>
      <c r="N88" s="62"/>
      <c r="O88" s="62"/>
      <c r="P88" s="62">
        <v>-705941.63</v>
      </c>
      <c r="Q88" s="62">
        <v>1583723.57</v>
      </c>
      <c r="R88" s="52">
        <v>196130.68</v>
      </c>
      <c r="S88" s="52">
        <v>8400</v>
      </c>
      <c r="T88" s="52"/>
      <c r="U88" s="52">
        <v>239680</v>
      </c>
      <c r="V88" s="52"/>
      <c r="W88" s="290">
        <v>284700</v>
      </c>
      <c r="X88" s="290"/>
      <c r="Y88" s="290">
        <v>4160</v>
      </c>
      <c r="Z88" s="290">
        <v>49467.21</v>
      </c>
      <c r="AA88" s="290">
        <v>34653.120000000003</v>
      </c>
      <c r="AB88" s="290"/>
      <c r="AC88" s="290"/>
      <c r="AD88" s="62"/>
      <c r="AE88" s="62"/>
      <c r="AF88" s="62"/>
      <c r="AG88" s="62"/>
    </row>
    <row r="89" spans="1:33" x14ac:dyDescent="0.2">
      <c r="A89" s="62" t="s">
        <v>2245</v>
      </c>
      <c r="B89" s="288">
        <v>49957.66</v>
      </c>
      <c r="C89" s="288">
        <v>0</v>
      </c>
      <c r="D89" s="288">
        <v>205098.51</v>
      </c>
      <c r="E89" s="62">
        <v>175064.14</v>
      </c>
      <c r="F89" s="62">
        <v>8</v>
      </c>
      <c r="G89" s="62"/>
      <c r="H89" s="62"/>
      <c r="J89" s="289">
        <v>0</v>
      </c>
      <c r="M89" s="289"/>
      <c r="N89" s="62"/>
      <c r="O89" s="62"/>
      <c r="P89" s="62">
        <v>142301.32999999999</v>
      </c>
      <c r="Q89" s="62">
        <v>378263.7</v>
      </c>
      <c r="R89" s="52">
        <v>0</v>
      </c>
      <c r="S89" s="52"/>
      <c r="T89" s="52"/>
      <c r="U89" s="52"/>
      <c r="V89" s="52"/>
      <c r="W89" s="290">
        <v>36900</v>
      </c>
      <c r="X89" s="290"/>
      <c r="Y89" s="290">
        <v>960</v>
      </c>
      <c r="Z89" s="290">
        <v>161899.9</v>
      </c>
      <c r="AA89" s="290">
        <v>15946.4</v>
      </c>
      <c r="AB89" s="290"/>
      <c r="AC89" s="290"/>
      <c r="AD89" s="62"/>
      <c r="AE89" s="62"/>
      <c r="AF89" s="62"/>
      <c r="AG89" s="62"/>
    </row>
    <row r="90" spans="1:33" x14ac:dyDescent="0.2">
      <c r="A90" s="62" t="s">
        <v>2246</v>
      </c>
      <c r="B90" s="288">
        <v>251697.98</v>
      </c>
      <c r="C90" s="288">
        <v>0</v>
      </c>
      <c r="D90" s="288">
        <v>25033.75</v>
      </c>
      <c r="E90" s="62">
        <v>178337.39</v>
      </c>
      <c r="F90" s="62">
        <v>10695.35</v>
      </c>
      <c r="G90" s="62"/>
      <c r="H90" s="62"/>
      <c r="I90" s="289">
        <v>6000</v>
      </c>
      <c r="J90" s="289">
        <v>2500</v>
      </c>
      <c r="M90" s="289"/>
      <c r="N90" s="62"/>
      <c r="O90" s="62"/>
      <c r="P90" s="62">
        <v>60093.71</v>
      </c>
      <c r="Q90" s="62">
        <v>646850.12</v>
      </c>
      <c r="R90" s="52">
        <v>23785.5</v>
      </c>
      <c r="S90" s="52">
        <v>75000</v>
      </c>
      <c r="T90" s="52"/>
      <c r="U90" s="52">
        <v>117974</v>
      </c>
      <c r="V90" s="52"/>
      <c r="W90" s="290">
        <v>140274</v>
      </c>
      <c r="X90" s="290"/>
      <c r="Y90" s="290"/>
      <c r="Z90" s="290">
        <v>48867.199999999997</v>
      </c>
      <c r="AA90" s="290">
        <v>162736.26</v>
      </c>
      <c r="AB90" s="290"/>
      <c r="AC90" s="290"/>
      <c r="AD90" s="62"/>
      <c r="AE90" s="62"/>
      <c r="AF90" s="62"/>
      <c r="AG90" s="62"/>
    </row>
    <row r="91" spans="1:33" x14ac:dyDescent="0.2">
      <c r="A91" s="62" t="s">
        <v>2247</v>
      </c>
      <c r="B91" s="288">
        <v>194969.48</v>
      </c>
      <c r="C91" s="288">
        <v>0</v>
      </c>
      <c r="D91" s="288">
        <v>91656.09</v>
      </c>
      <c r="E91" s="62">
        <v>2878107.03</v>
      </c>
      <c r="F91" s="62">
        <v>205911.09</v>
      </c>
      <c r="G91" s="62"/>
      <c r="H91" s="62"/>
      <c r="I91" s="289">
        <v>5000</v>
      </c>
      <c r="J91" s="289">
        <v>5850</v>
      </c>
      <c r="M91" s="289"/>
      <c r="N91" s="62"/>
      <c r="O91" s="62"/>
      <c r="P91" s="62">
        <v>214573.65</v>
      </c>
      <c r="Q91" s="62">
        <v>3382854.97</v>
      </c>
      <c r="R91" s="52">
        <v>48596.57</v>
      </c>
      <c r="S91" s="52"/>
      <c r="T91" s="52">
        <v>379.85</v>
      </c>
      <c r="U91" s="52">
        <v>262380</v>
      </c>
      <c r="V91" s="52">
        <v>138534.39999999999</v>
      </c>
      <c r="W91" s="290">
        <v>320980</v>
      </c>
      <c r="X91" s="290"/>
      <c r="Y91" s="290"/>
      <c r="Z91" s="290">
        <v>74699.45</v>
      </c>
      <c r="AA91" s="290">
        <v>48019.98</v>
      </c>
      <c r="AB91" s="290"/>
      <c r="AC91" s="290"/>
      <c r="AD91" s="62"/>
      <c r="AE91" s="62"/>
      <c r="AF91" s="62"/>
      <c r="AG91" s="62"/>
    </row>
    <row r="92" spans="1:33" x14ac:dyDescent="0.2">
      <c r="A92" s="62" t="s">
        <v>2248</v>
      </c>
      <c r="B92" s="288">
        <v>202461.37</v>
      </c>
      <c r="C92" s="288">
        <v>0</v>
      </c>
      <c r="D92" s="288">
        <v>97297.82</v>
      </c>
      <c r="E92" s="62">
        <v>445109.49</v>
      </c>
      <c r="F92" s="62">
        <v>158828.12</v>
      </c>
      <c r="G92" s="62"/>
      <c r="H92" s="62"/>
      <c r="I92" s="289">
        <v>5300</v>
      </c>
      <c r="J92" s="289">
        <v>5520</v>
      </c>
      <c r="M92" s="289"/>
      <c r="N92" s="62"/>
      <c r="O92" s="62"/>
      <c r="P92" s="62">
        <v>97343.27</v>
      </c>
      <c r="Q92" s="62">
        <v>1045747.78</v>
      </c>
      <c r="R92" s="52">
        <v>20</v>
      </c>
      <c r="S92" s="52"/>
      <c r="T92" s="52"/>
      <c r="U92" s="52">
        <v>205440</v>
      </c>
      <c r="V92" s="52"/>
      <c r="W92" s="290">
        <v>224660</v>
      </c>
      <c r="X92" s="290"/>
      <c r="Y92" s="290"/>
      <c r="Z92" s="290">
        <v>64665.78</v>
      </c>
      <c r="AA92" s="290">
        <v>24306.76</v>
      </c>
      <c r="AB92" s="290"/>
      <c r="AC92" s="290"/>
      <c r="AD92" s="62"/>
      <c r="AE92" s="62"/>
      <c r="AF92" s="62"/>
      <c r="AG92" s="62"/>
    </row>
    <row r="93" spans="1:33" x14ac:dyDescent="0.2">
      <c r="A93" s="62" t="s">
        <v>2249</v>
      </c>
      <c r="B93" s="288">
        <v>22437.14</v>
      </c>
      <c r="C93" s="288">
        <v>42160</v>
      </c>
      <c r="D93" s="288">
        <v>39130.86</v>
      </c>
      <c r="E93" s="62">
        <v>41110.839999999997</v>
      </c>
      <c r="F93" s="62">
        <v>136610.32</v>
      </c>
      <c r="G93" s="62"/>
      <c r="H93" s="62"/>
      <c r="M93" s="289"/>
      <c r="N93" s="62"/>
      <c r="O93" s="62"/>
      <c r="P93" s="62">
        <v>126048.56</v>
      </c>
      <c r="Q93" s="62">
        <v>320699.84999999998</v>
      </c>
      <c r="R93" s="52">
        <v>32287.09</v>
      </c>
      <c r="S93" s="52"/>
      <c r="T93" s="52"/>
      <c r="U93" s="52">
        <v>252996.8</v>
      </c>
      <c r="V93" s="52"/>
      <c r="W93" s="290">
        <v>311866.8</v>
      </c>
      <c r="X93" s="290"/>
      <c r="Y93" s="290"/>
      <c r="Z93" s="290">
        <v>68040.27</v>
      </c>
      <c r="AA93" s="290">
        <v>6167.51</v>
      </c>
      <c r="AB93" s="290"/>
      <c r="AC93" s="290"/>
      <c r="AD93" s="62"/>
      <c r="AE93" s="62"/>
      <c r="AF93" s="62"/>
      <c r="AG93" s="62"/>
    </row>
    <row r="94" spans="1:33" x14ac:dyDescent="0.2">
      <c r="A94" s="62" t="s">
        <v>2322</v>
      </c>
      <c r="B94" s="288">
        <v>303289.64</v>
      </c>
      <c r="C94" s="288">
        <v>0</v>
      </c>
      <c r="D94" s="288">
        <v>7386.96</v>
      </c>
      <c r="E94" s="62">
        <v>663372.88</v>
      </c>
      <c r="F94" s="62">
        <v>-22795.42</v>
      </c>
      <c r="G94" s="62"/>
      <c r="H94" s="62"/>
      <c r="M94" s="289"/>
      <c r="N94" s="62"/>
      <c r="O94" s="62"/>
      <c r="P94" s="62">
        <v>94569.16</v>
      </c>
      <c r="Q94" s="62">
        <v>784633.1</v>
      </c>
      <c r="R94" s="52">
        <v>15911.26</v>
      </c>
      <c r="S94" s="52"/>
      <c r="T94" s="52"/>
      <c r="U94" s="52">
        <v>138220</v>
      </c>
      <c r="V94" s="52">
        <v>210329.60000000001</v>
      </c>
      <c r="W94" s="290">
        <v>218470</v>
      </c>
      <c r="X94" s="290"/>
      <c r="Y94" s="290"/>
      <c r="Z94" s="290">
        <v>23471.38</v>
      </c>
      <c r="AA94" s="290">
        <v>22695.41</v>
      </c>
      <c r="AB94" s="290"/>
      <c r="AC94" s="290"/>
      <c r="AD94" s="62"/>
      <c r="AE94" s="62"/>
      <c r="AF94" s="62"/>
      <c r="AG94" s="62"/>
    </row>
    <row r="95" spans="1:33" x14ac:dyDescent="0.2">
      <c r="A95" s="62" t="s">
        <v>2250</v>
      </c>
      <c r="B95" s="288">
        <v>404234.68</v>
      </c>
      <c r="C95" s="288">
        <v>0</v>
      </c>
      <c r="D95" s="288">
        <v>81687.25</v>
      </c>
      <c r="E95" s="62">
        <v>116926.32</v>
      </c>
      <c r="F95" s="62">
        <v>457093.66</v>
      </c>
      <c r="G95" s="62"/>
      <c r="H95" s="62"/>
      <c r="I95" s="289">
        <v>6000</v>
      </c>
      <c r="J95" s="289">
        <v>14930</v>
      </c>
      <c r="M95" s="289"/>
      <c r="N95" s="62"/>
      <c r="O95" s="62"/>
      <c r="P95" s="62">
        <v>107116.89</v>
      </c>
      <c r="Q95" s="62">
        <v>573056.03</v>
      </c>
      <c r="R95" s="52">
        <v>41460.050000000003</v>
      </c>
      <c r="S95" s="52"/>
      <c r="T95" s="52"/>
      <c r="U95" s="52">
        <v>226380</v>
      </c>
      <c r="V95" s="52">
        <v>150795</v>
      </c>
      <c r="W95" s="290">
        <v>256540</v>
      </c>
      <c r="X95" s="290"/>
      <c r="Y95" s="290"/>
      <c r="Z95" s="290">
        <v>60601.38</v>
      </c>
      <c r="AA95" s="290">
        <v>32486.02</v>
      </c>
      <c r="AB95" s="290"/>
      <c r="AC95" s="290"/>
      <c r="AD95" s="62"/>
      <c r="AE95" s="62"/>
      <c r="AF95" s="62"/>
      <c r="AG95" s="62"/>
    </row>
    <row r="96" spans="1:33" x14ac:dyDescent="0.2">
      <c r="A96" s="62" t="s">
        <v>2251</v>
      </c>
      <c r="B96" s="288">
        <v>200680.56</v>
      </c>
      <c r="C96" s="288">
        <v>0</v>
      </c>
      <c r="D96" s="288">
        <v>117994.57</v>
      </c>
      <c r="E96" s="62">
        <v>1604830.16</v>
      </c>
      <c r="F96" s="62">
        <v>130219.41</v>
      </c>
      <c r="G96" s="62"/>
      <c r="H96" s="62"/>
      <c r="I96" s="289">
        <v>6000</v>
      </c>
      <c r="J96" s="289">
        <v>4650</v>
      </c>
      <c r="M96" s="289"/>
      <c r="N96" s="62"/>
      <c r="O96" s="62"/>
      <c r="P96" s="62">
        <v>96559.01</v>
      </c>
      <c r="Q96" s="62">
        <v>1997218.5</v>
      </c>
      <c r="R96" s="52">
        <v>0</v>
      </c>
      <c r="S96" s="52"/>
      <c r="T96" s="52"/>
      <c r="U96" s="52">
        <v>182660</v>
      </c>
      <c r="V96" s="52">
        <v>171272</v>
      </c>
      <c r="W96" s="290">
        <v>230780</v>
      </c>
      <c r="X96" s="290"/>
      <c r="Y96" s="290"/>
      <c r="Z96" s="290">
        <v>56674.93</v>
      </c>
      <c r="AA96" s="290">
        <v>31402.84</v>
      </c>
      <c r="AB96" s="290"/>
      <c r="AC96" s="290"/>
      <c r="AD96" s="62"/>
      <c r="AE96" s="62"/>
      <c r="AF96" s="62"/>
      <c r="AG96" s="62"/>
    </row>
    <row r="97" spans="1:33" x14ac:dyDescent="0.2">
      <c r="A97" s="62" t="s">
        <v>2252</v>
      </c>
      <c r="B97" s="288">
        <v>165897.76</v>
      </c>
      <c r="C97" s="288">
        <v>27230</v>
      </c>
      <c r="D97" s="288">
        <v>8338.7000000000007</v>
      </c>
      <c r="E97" s="62">
        <v>209187.41</v>
      </c>
      <c r="F97" s="62">
        <v>133161.65</v>
      </c>
      <c r="G97" s="62"/>
      <c r="H97" s="62"/>
      <c r="I97" s="289">
        <v>5800</v>
      </c>
      <c r="J97" s="289">
        <v>3900</v>
      </c>
      <c r="M97" s="289"/>
      <c r="N97" s="62"/>
      <c r="O97" s="62"/>
      <c r="P97" s="62">
        <v>146556.60999999999</v>
      </c>
      <c r="Q97" s="62">
        <v>569833.9</v>
      </c>
      <c r="R97" s="52">
        <v>0</v>
      </c>
      <c r="S97" s="52"/>
      <c r="T97" s="52"/>
      <c r="U97" s="52">
        <v>289940</v>
      </c>
      <c r="V97" s="52">
        <v>141441.60000000001</v>
      </c>
      <c r="W97" s="290">
        <v>346020</v>
      </c>
      <c r="X97" s="290"/>
      <c r="Y97" s="290"/>
      <c r="Z97" s="290">
        <v>38110.410000000003</v>
      </c>
      <c r="AA97" s="290">
        <v>13104.42</v>
      </c>
      <c r="AB97" s="290"/>
      <c r="AC97" s="290"/>
      <c r="AD97" s="62"/>
      <c r="AE97" s="62"/>
      <c r="AF97" s="62"/>
      <c r="AG97" s="62"/>
    </row>
    <row r="98" spans="1:33" x14ac:dyDescent="0.2">
      <c r="A98" s="62" t="s">
        <v>2253</v>
      </c>
      <c r="B98" s="288">
        <v>210329.85</v>
      </c>
      <c r="C98" s="288">
        <v>0</v>
      </c>
      <c r="D98" s="288">
        <v>74494.87</v>
      </c>
      <c r="E98" s="62">
        <v>60020.76</v>
      </c>
      <c r="F98" s="62">
        <v>532864.71</v>
      </c>
      <c r="G98" s="62"/>
      <c r="H98" s="62"/>
      <c r="I98" s="289">
        <v>6000</v>
      </c>
      <c r="J98" s="289">
        <v>6982.06</v>
      </c>
      <c r="L98" s="289">
        <v>90</v>
      </c>
      <c r="M98" s="289"/>
      <c r="N98" s="62"/>
      <c r="O98" s="62"/>
      <c r="P98" s="62">
        <v>156740.07999999999</v>
      </c>
      <c r="Q98" s="62">
        <v>528870.26</v>
      </c>
      <c r="R98" s="52">
        <v>42695.56</v>
      </c>
      <c r="S98" s="52"/>
      <c r="T98" s="52"/>
      <c r="U98" s="52">
        <v>232180</v>
      </c>
      <c r="V98" s="52">
        <v>14000</v>
      </c>
      <c r="W98" s="290">
        <v>264600</v>
      </c>
      <c r="X98" s="290"/>
      <c r="Y98" s="290"/>
      <c r="Z98" s="290">
        <v>53939.3</v>
      </c>
      <c r="AA98" s="290"/>
      <c r="AB98" s="290"/>
      <c r="AC98" s="290"/>
      <c r="AD98" s="62"/>
      <c r="AE98" s="62"/>
      <c r="AF98" s="62"/>
      <c r="AG98" s="62"/>
    </row>
    <row r="99" spans="1:33" x14ac:dyDescent="0.2">
      <c r="A99" s="62" t="s">
        <v>2254</v>
      </c>
      <c r="B99" s="288">
        <v>179539.96</v>
      </c>
      <c r="C99" s="288">
        <v>20160</v>
      </c>
      <c r="D99" s="288">
        <v>76698.759999999995</v>
      </c>
      <c r="E99" s="62">
        <v>21566.01</v>
      </c>
      <c r="F99" s="62">
        <v>138252.03</v>
      </c>
      <c r="G99" s="62"/>
      <c r="H99" s="62"/>
      <c r="I99" s="289">
        <v>5500</v>
      </c>
      <c r="J99" s="289">
        <v>5850</v>
      </c>
      <c r="M99" s="289"/>
      <c r="N99" s="62"/>
      <c r="O99" s="62">
        <v>-211401.67</v>
      </c>
      <c r="P99" s="62">
        <v>139858.81</v>
      </c>
      <c r="Q99" s="62">
        <v>713142.2</v>
      </c>
      <c r="R99" s="52">
        <v>0</v>
      </c>
      <c r="S99" s="52"/>
      <c r="T99" s="52"/>
      <c r="U99" s="52">
        <v>244524</v>
      </c>
      <c r="V99" s="52">
        <v>138534.39999999999</v>
      </c>
      <c r="W99" s="290">
        <v>306004</v>
      </c>
      <c r="X99" s="290"/>
      <c r="Y99" s="290"/>
      <c r="Z99" s="290">
        <v>151648.76999999999</v>
      </c>
      <c r="AA99" s="290">
        <v>11025.21</v>
      </c>
      <c r="AB99" s="290"/>
      <c r="AC99" s="290">
        <v>4</v>
      </c>
      <c r="AD99" s="62"/>
      <c r="AE99" s="62"/>
      <c r="AF99" s="62"/>
      <c r="AG99" s="62"/>
    </row>
    <row r="100" spans="1:33" x14ac:dyDescent="0.2">
      <c r="A100" s="62" t="s">
        <v>2255</v>
      </c>
      <c r="B100" s="288">
        <v>110406.58</v>
      </c>
      <c r="C100" s="288">
        <v>0</v>
      </c>
      <c r="D100" s="288">
        <v>33369.870000000003</v>
      </c>
      <c r="E100" s="62">
        <v>358832.42</v>
      </c>
      <c r="F100" s="62">
        <v>172169.81</v>
      </c>
      <c r="G100" s="62"/>
      <c r="H100" s="62"/>
      <c r="I100" s="289">
        <v>6000</v>
      </c>
      <c r="J100" s="289">
        <v>2700</v>
      </c>
      <c r="M100" s="289"/>
      <c r="N100" s="62"/>
      <c r="O100" s="62"/>
      <c r="P100" s="62">
        <v>114414.85</v>
      </c>
      <c r="Q100" s="62">
        <v>673323.61</v>
      </c>
      <c r="R100" s="52">
        <v>37671.83</v>
      </c>
      <c r="S100" s="52"/>
      <c r="T100" s="52"/>
      <c r="U100" s="52">
        <v>242160</v>
      </c>
      <c r="V100" s="52"/>
      <c r="W100" s="290">
        <v>262350</v>
      </c>
      <c r="X100" s="290"/>
      <c r="Y100" s="290"/>
      <c r="Z100" s="290">
        <v>39726.730000000003</v>
      </c>
      <c r="AA100" s="290">
        <v>15245.74</v>
      </c>
      <c r="AB100" s="290"/>
      <c r="AC100" s="290"/>
      <c r="AD100" s="62"/>
      <c r="AE100" s="62"/>
      <c r="AF100" s="62"/>
      <c r="AG100" s="62"/>
    </row>
    <row r="101" spans="1:33" x14ac:dyDescent="0.2">
      <c r="A101" s="62" t="s">
        <v>2256</v>
      </c>
      <c r="B101" s="288">
        <v>160089.64000000001</v>
      </c>
      <c r="C101" s="288">
        <v>0</v>
      </c>
      <c r="D101" s="288">
        <v>400129.4</v>
      </c>
      <c r="E101" s="62">
        <v>-822.58</v>
      </c>
      <c r="F101" s="62">
        <v>313013.64</v>
      </c>
      <c r="G101" s="62"/>
      <c r="H101" s="62"/>
      <c r="I101" s="289">
        <v>5000</v>
      </c>
      <c r="J101" s="289">
        <v>5850</v>
      </c>
      <c r="M101" s="289"/>
      <c r="N101" s="62"/>
      <c r="O101" s="62"/>
      <c r="P101" s="62">
        <v>62458.68</v>
      </c>
      <c r="Q101" s="62">
        <v>1404582.07</v>
      </c>
      <c r="R101" s="52">
        <v>0</v>
      </c>
      <c r="S101" s="52"/>
      <c r="T101" s="52"/>
      <c r="U101" s="52">
        <v>251000</v>
      </c>
      <c r="V101" s="52"/>
      <c r="W101" s="290">
        <v>266760</v>
      </c>
      <c r="X101" s="290"/>
      <c r="Y101" s="290"/>
      <c r="Z101" s="290">
        <v>232886.5</v>
      </c>
      <c r="AA101" s="290">
        <v>10567.67</v>
      </c>
      <c r="AB101" s="290"/>
      <c r="AC101" s="290"/>
      <c r="AD101" s="62"/>
      <c r="AE101" s="62"/>
      <c r="AF101" s="62"/>
      <c r="AG101" s="62"/>
    </row>
    <row r="102" spans="1:33" x14ac:dyDescent="0.2">
      <c r="A102" s="62" t="s">
        <v>2257</v>
      </c>
      <c r="B102" s="288">
        <v>149710.54</v>
      </c>
      <c r="C102" s="288">
        <v>0</v>
      </c>
      <c r="D102" s="288">
        <v>57323.87</v>
      </c>
      <c r="E102" s="62">
        <v>307052.53000000003</v>
      </c>
      <c r="F102" s="62">
        <v>154573.23000000001</v>
      </c>
      <c r="G102" s="62"/>
      <c r="H102" s="62"/>
      <c r="J102" s="289">
        <v>4130</v>
      </c>
      <c r="M102" s="289"/>
      <c r="N102" s="62"/>
      <c r="O102" s="62">
        <v>-368974.66</v>
      </c>
      <c r="P102" s="62">
        <v>340763.57</v>
      </c>
      <c r="Q102" s="62">
        <v>819557.49</v>
      </c>
      <c r="R102" s="52">
        <v>0</v>
      </c>
      <c r="S102" s="52"/>
      <c r="T102" s="52"/>
      <c r="U102" s="52">
        <v>277800</v>
      </c>
      <c r="V102" s="52"/>
      <c r="W102" s="290">
        <v>313440</v>
      </c>
      <c r="X102" s="290"/>
      <c r="Y102" s="290"/>
      <c r="Z102" s="290">
        <v>61482.01</v>
      </c>
      <c r="AA102" s="290">
        <v>12848.22</v>
      </c>
      <c r="AB102" s="290"/>
      <c r="AC102" s="290"/>
      <c r="AD102" s="62"/>
      <c r="AE102" s="62"/>
      <c r="AF102" s="62"/>
      <c r="AG102" s="62"/>
    </row>
    <row r="103" spans="1:33" x14ac:dyDescent="0.2">
      <c r="A103" s="62" t="s">
        <v>2260</v>
      </c>
      <c r="B103" s="288">
        <v>271770.34999999998</v>
      </c>
      <c r="C103" s="288">
        <v>30000</v>
      </c>
      <c r="D103" s="288">
        <v>113817.05</v>
      </c>
      <c r="E103" s="62">
        <v>74488.240000000005</v>
      </c>
      <c r="F103" s="62">
        <v>-101524.35</v>
      </c>
      <c r="G103" s="62"/>
      <c r="H103" s="62"/>
      <c r="I103" s="289">
        <v>5500</v>
      </c>
      <c r="J103" s="289">
        <v>14440</v>
      </c>
      <c r="M103" s="289"/>
      <c r="N103" s="62"/>
      <c r="O103" s="62"/>
      <c r="P103" s="62">
        <v>182877.47</v>
      </c>
      <c r="Q103" s="62">
        <v>474645.55</v>
      </c>
      <c r="R103" s="52">
        <v>26715.759999999998</v>
      </c>
      <c r="S103" s="52"/>
      <c r="T103" s="52"/>
      <c r="U103" s="52">
        <v>288568</v>
      </c>
      <c r="V103" s="52"/>
      <c r="W103" s="290">
        <v>305748</v>
      </c>
      <c r="X103" s="290"/>
      <c r="Y103" s="290"/>
      <c r="Z103" s="290">
        <v>48098.97</v>
      </c>
      <c r="AA103" s="290">
        <v>29644.69</v>
      </c>
      <c r="AB103" s="290"/>
      <c r="AC103" s="290"/>
      <c r="AD103" s="62"/>
      <c r="AE103" s="62"/>
      <c r="AF103" s="62"/>
      <c r="AG103" s="62"/>
    </row>
    <row r="104" spans="1:33" x14ac:dyDescent="0.2">
      <c r="A104" s="62" t="s">
        <v>2261</v>
      </c>
      <c r="B104" s="288">
        <v>272197.39</v>
      </c>
      <c r="C104" s="288">
        <v>15000</v>
      </c>
      <c r="D104" s="288">
        <v>74929.960000000006</v>
      </c>
      <c r="E104" s="62">
        <v>177002.08</v>
      </c>
      <c r="F104" s="62">
        <v>192649.69</v>
      </c>
      <c r="G104" s="62"/>
      <c r="H104" s="62"/>
      <c r="I104" s="289">
        <v>5000</v>
      </c>
      <c r="J104" s="289">
        <v>2460</v>
      </c>
      <c r="M104" s="289"/>
      <c r="N104" s="62"/>
      <c r="O104" s="62"/>
      <c r="P104" s="62">
        <v>214901.95</v>
      </c>
      <c r="Q104" s="62">
        <v>1172968.6100000001</v>
      </c>
      <c r="R104" s="52">
        <v>32611.3</v>
      </c>
      <c r="S104" s="52"/>
      <c r="T104" s="52"/>
      <c r="U104" s="52">
        <v>263860</v>
      </c>
      <c r="V104" s="52">
        <v>138534.39999999999</v>
      </c>
      <c r="W104" s="290">
        <v>323832</v>
      </c>
      <c r="X104" s="290"/>
      <c r="Y104" s="290"/>
      <c r="Z104" s="290">
        <v>56597.22</v>
      </c>
      <c r="AA104" s="290">
        <v>42251.199999999997</v>
      </c>
      <c r="AB104" s="290"/>
      <c r="AC104" s="290"/>
      <c r="AD104" s="62"/>
      <c r="AE104" s="62"/>
      <c r="AF104" s="62"/>
      <c r="AG104" s="62"/>
    </row>
    <row r="105" spans="1:33" x14ac:dyDescent="0.2">
      <c r="A105" s="62" t="s">
        <v>2309</v>
      </c>
      <c r="B105" s="288">
        <v>523119.94</v>
      </c>
      <c r="C105" s="288">
        <v>0</v>
      </c>
      <c r="D105" s="288">
        <v>4970.7700000000004</v>
      </c>
      <c r="E105" s="62">
        <v>376648.65</v>
      </c>
      <c r="F105" s="62">
        <v>41344.519999999997</v>
      </c>
      <c r="G105" s="62"/>
      <c r="H105" s="62"/>
      <c r="I105" s="289">
        <v>6000</v>
      </c>
      <c r="J105" s="289">
        <v>2700</v>
      </c>
      <c r="M105" s="289"/>
      <c r="N105" s="62"/>
      <c r="O105" s="62"/>
      <c r="P105" s="62">
        <v>273340</v>
      </c>
      <c r="Q105" s="62">
        <v>764463.81</v>
      </c>
      <c r="R105" s="52">
        <v>0</v>
      </c>
      <c r="S105" s="52"/>
      <c r="T105" s="52"/>
      <c r="U105" s="52">
        <v>231820</v>
      </c>
      <c r="V105" s="52">
        <v>219809.6</v>
      </c>
      <c r="W105" s="290">
        <v>280410</v>
      </c>
      <c r="X105" s="290"/>
      <c r="Y105" s="290"/>
      <c r="Z105" s="290">
        <v>65082.69</v>
      </c>
      <c r="AA105" s="290">
        <v>38344.730000000003</v>
      </c>
      <c r="AB105" s="290"/>
      <c r="AC105" s="290"/>
      <c r="AD105" s="62"/>
      <c r="AE105" s="62"/>
      <c r="AF105" s="62"/>
      <c r="AG105" s="62"/>
    </row>
    <row r="106" spans="1:33" x14ac:dyDescent="0.2">
      <c r="A106" s="62" t="s">
        <v>2310</v>
      </c>
      <c r="B106" s="288">
        <v>83453.83</v>
      </c>
      <c r="C106" s="288">
        <v>0</v>
      </c>
      <c r="D106" s="288">
        <v>65709.710000000006</v>
      </c>
      <c r="E106" s="62">
        <v>1098709.57</v>
      </c>
      <c r="F106" s="62">
        <v>131311.82999999999</v>
      </c>
      <c r="G106" s="62"/>
      <c r="H106" s="62"/>
      <c r="I106" s="289">
        <v>6000</v>
      </c>
      <c r="J106" s="289">
        <v>20170</v>
      </c>
      <c r="M106" s="289"/>
      <c r="N106" s="62"/>
      <c r="O106" s="62"/>
      <c r="P106" s="62">
        <v>83823.86</v>
      </c>
      <c r="Q106" s="62">
        <v>1440238.21</v>
      </c>
      <c r="R106" s="52">
        <v>0</v>
      </c>
      <c r="S106" s="52"/>
      <c r="T106" s="52"/>
      <c r="U106" s="52">
        <v>250872</v>
      </c>
      <c r="V106" s="52"/>
      <c r="W106" s="290">
        <v>285452</v>
      </c>
      <c r="X106" s="290"/>
      <c r="Y106" s="290"/>
      <c r="Z106" s="290">
        <v>54830.6</v>
      </c>
      <c r="AA106" s="290">
        <v>98695.96</v>
      </c>
      <c r="AB106" s="290"/>
      <c r="AC106" s="290"/>
      <c r="AD106" s="62"/>
      <c r="AE106" s="62"/>
      <c r="AF106" s="62"/>
      <c r="AG106" s="62"/>
    </row>
    <row r="107" spans="1:33" x14ac:dyDescent="0.2">
      <c r="A107" s="62" t="s">
        <v>2315</v>
      </c>
      <c r="B107" s="288">
        <v>833440.66</v>
      </c>
      <c r="C107" s="288">
        <v>0</v>
      </c>
      <c r="D107" s="288">
        <v>56341.02</v>
      </c>
      <c r="E107" s="62">
        <v>2293006.86</v>
      </c>
      <c r="F107" s="62">
        <v>105740.23</v>
      </c>
      <c r="G107" s="62"/>
      <c r="H107" s="62"/>
      <c r="I107" s="289">
        <v>5500</v>
      </c>
      <c r="J107" s="289">
        <v>5400</v>
      </c>
      <c r="M107" s="289"/>
      <c r="N107" s="62"/>
      <c r="O107" s="62"/>
      <c r="P107" s="62">
        <v>195426.31</v>
      </c>
      <c r="Q107" s="62">
        <v>2616413.23</v>
      </c>
      <c r="R107" s="52">
        <v>29207.11</v>
      </c>
      <c r="S107" s="52"/>
      <c r="T107" s="52"/>
      <c r="U107" s="52">
        <v>175840</v>
      </c>
      <c r="V107" s="52">
        <v>388427.2</v>
      </c>
      <c r="W107" s="290">
        <v>266780</v>
      </c>
      <c r="X107" s="290"/>
      <c r="Y107" s="290"/>
      <c r="Z107" s="290">
        <v>113231.77</v>
      </c>
      <c r="AA107" s="290"/>
      <c r="AB107" s="290"/>
      <c r="AC107" s="290"/>
      <c r="AD107" s="62"/>
      <c r="AE107" s="62"/>
      <c r="AF107" s="62"/>
      <c r="AG107" s="62"/>
    </row>
    <row r="108" spans="1:33" x14ac:dyDescent="0.2">
      <c r="A108" s="62" t="s">
        <v>2263</v>
      </c>
      <c r="B108" s="288">
        <v>477587.78</v>
      </c>
      <c r="C108" s="288">
        <v>0</v>
      </c>
      <c r="D108" s="288">
        <v>43521.34</v>
      </c>
      <c r="E108" s="62">
        <v>111398.56</v>
      </c>
      <c r="F108" s="62">
        <v>74331.31</v>
      </c>
      <c r="G108" s="62"/>
      <c r="H108" s="62"/>
      <c r="J108" s="289">
        <v>30200</v>
      </c>
      <c r="M108" s="289"/>
      <c r="N108" s="62"/>
      <c r="O108" s="62"/>
      <c r="P108" s="62"/>
      <c r="Q108" s="62">
        <v>2310952.34</v>
      </c>
      <c r="R108" s="52">
        <v>251913.26</v>
      </c>
      <c r="S108" s="52"/>
      <c r="T108" s="52"/>
      <c r="U108" s="52">
        <v>196500</v>
      </c>
      <c r="V108" s="52">
        <v>196960.62</v>
      </c>
      <c r="W108" s="290">
        <v>251480</v>
      </c>
      <c r="X108" s="290"/>
      <c r="Y108" s="290"/>
      <c r="Z108" s="290">
        <v>110347.72</v>
      </c>
      <c r="AA108" s="290">
        <v>17068.91</v>
      </c>
      <c r="AB108" s="290"/>
      <c r="AC108" s="290"/>
      <c r="AD108" s="62"/>
      <c r="AE108" s="62"/>
      <c r="AF108" s="62"/>
      <c r="AG108" s="62"/>
    </row>
    <row r="109" spans="1:33" x14ac:dyDescent="0.2">
      <c r="A109" s="62" t="s">
        <v>2264</v>
      </c>
      <c r="B109" s="288">
        <v>714036.47</v>
      </c>
      <c r="C109" s="288">
        <v>0</v>
      </c>
      <c r="D109" s="288">
        <v>83697.22</v>
      </c>
      <c r="E109" s="62">
        <v>1518634.46</v>
      </c>
      <c r="F109" s="62">
        <v>101547.77</v>
      </c>
      <c r="G109" s="62"/>
      <c r="H109" s="62"/>
      <c r="J109" s="289">
        <v>35400</v>
      </c>
      <c r="M109" s="289"/>
      <c r="N109" s="62"/>
      <c r="O109" s="62"/>
      <c r="P109" s="62"/>
      <c r="Q109" s="62">
        <v>1228203.58</v>
      </c>
      <c r="R109" s="52">
        <v>237536.98</v>
      </c>
      <c r="S109" s="52"/>
      <c r="T109" s="52"/>
      <c r="U109" s="52">
        <v>167640</v>
      </c>
      <c r="V109" s="52">
        <v>135808.04999999999</v>
      </c>
      <c r="W109" s="290">
        <v>222420</v>
      </c>
      <c r="X109" s="290"/>
      <c r="Y109" s="290"/>
      <c r="Z109" s="290">
        <v>82856.89</v>
      </c>
      <c r="AA109" s="290">
        <v>24505.07</v>
      </c>
      <c r="AB109" s="290"/>
      <c r="AC109" s="290"/>
      <c r="AD109" s="62"/>
      <c r="AE109" s="62"/>
      <c r="AF109" s="62"/>
      <c r="AG109" s="62"/>
    </row>
    <row r="110" spans="1:33" x14ac:dyDescent="0.2">
      <c r="A110" s="62" t="s">
        <v>2265</v>
      </c>
      <c r="B110" s="288">
        <v>414826.96</v>
      </c>
      <c r="C110" s="288">
        <v>886.77</v>
      </c>
      <c r="D110" s="288">
        <v>68771.350000000006</v>
      </c>
      <c r="E110" s="62">
        <v>1478264.12</v>
      </c>
      <c r="F110" s="62">
        <v>64995.49</v>
      </c>
      <c r="G110" s="62"/>
      <c r="H110" s="62"/>
      <c r="J110" s="289">
        <v>35700</v>
      </c>
      <c r="M110" s="289"/>
      <c r="N110" s="62"/>
      <c r="O110" s="62"/>
      <c r="P110" s="62"/>
      <c r="Q110" s="62">
        <v>1322855.6000000001</v>
      </c>
      <c r="R110" s="52">
        <v>263563.25</v>
      </c>
      <c r="S110" s="52"/>
      <c r="T110" s="52"/>
      <c r="U110" s="52">
        <v>224760</v>
      </c>
      <c r="V110" s="52">
        <v>174101.64</v>
      </c>
      <c r="W110" s="290">
        <v>284210</v>
      </c>
      <c r="X110" s="290"/>
      <c r="Y110" s="290"/>
      <c r="Z110" s="290">
        <v>150753.29</v>
      </c>
      <c r="AA110" s="290">
        <v>22350.75</v>
      </c>
      <c r="AB110" s="290"/>
      <c r="AC110" s="290"/>
      <c r="AD110" s="62"/>
      <c r="AE110" s="62"/>
      <c r="AF110" s="62"/>
      <c r="AG110" s="62"/>
    </row>
    <row r="111" spans="1:33" x14ac:dyDescent="0.2">
      <c r="A111" s="62" t="s">
        <v>2266</v>
      </c>
      <c r="B111" s="288">
        <v>520038.46</v>
      </c>
      <c r="C111" s="288">
        <v>15275.97</v>
      </c>
      <c r="D111" s="288">
        <v>117782.53</v>
      </c>
      <c r="E111" s="62">
        <v>1384476</v>
      </c>
      <c r="F111" s="62">
        <v>323545.92</v>
      </c>
      <c r="G111" s="62"/>
      <c r="H111" s="62"/>
      <c r="J111" s="289">
        <v>30961</v>
      </c>
      <c r="M111" s="289"/>
      <c r="N111" s="62"/>
      <c r="O111" s="62"/>
      <c r="P111" s="62"/>
      <c r="Q111" s="62">
        <v>2235714.37</v>
      </c>
      <c r="R111" s="52">
        <v>549256.12</v>
      </c>
      <c r="S111" s="52"/>
      <c r="T111" s="52"/>
      <c r="U111" s="52">
        <v>208388.8</v>
      </c>
      <c r="V111" s="52">
        <v>11600</v>
      </c>
      <c r="W111" s="290">
        <v>240338.8</v>
      </c>
      <c r="X111" s="290"/>
      <c r="Y111" s="290"/>
      <c r="Z111" s="290">
        <v>85018.41</v>
      </c>
      <c r="AA111" s="290">
        <v>62328.83</v>
      </c>
      <c r="AB111" s="290"/>
      <c r="AC111" s="290"/>
      <c r="AD111" s="62"/>
      <c r="AE111" s="62"/>
      <c r="AF111" s="62"/>
      <c r="AG111" s="62"/>
    </row>
    <row r="112" spans="1:33" x14ac:dyDescent="0.2">
      <c r="A112" s="62" t="s">
        <v>2267</v>
      </c>
      <c r="B112" s="288">
        <v>349488.68</v>
      </c>
      <c r="C112" s="288">
        <v>0</v>
      </c>
      <c r="D112" s="288">
        <v>88729.63</v>
      </c>
      <c r="E112" s="62">
        <v>313406.59000000003</v>
      </c>
      <c r="F112" s="62">
        <v>184685.01</v>
      </c>
      <c r="G112" s="62"/>
      <c r="H112" s="62"/>
      <c r="J112" s="289">
        <v>18300</v>
      </c>
      <c r="M112" s="289"/>
      <c r="N112" s="62"/>
      <c r="O112" s="62"/>
      <c r="P112" s="62"/>
      <c r="Q112" s="62">
        <v>1762414.5</v>
      </c>
      <c r="R112" s="52">
        <v>360439.17</v>
      </c>
      <c r="S112" s="52"/>
      <c r="T112" s="52"/>
      <c r="U112" s="52">
        <v>158414</v>
      </c>
      <c r="V112" s="52">
        <v>10800</v>
      </c>
      <c r="W112" s="290">
        <v>213114</v>
      </c>
      <c r="X112" s="290"/>
      <c r="Y112" s="290"/>
      <c r="Z112" s="290">
        <v>92447.17</v>
      </c>
      <c r="AA112" s="290">
        <v>28578.400000000001</v>
      </c>
      <c r="AB112" s="290"/>
      <c r="AC112" s="290"/>
      <c r="AD112" s="62"/>
      <c r="AE112" s="62"/>
      <c r="AF112" s="62"/>
      <c r="AG112" s="62"/>
    </row>
    <row r="113" spans="1:33" x14ac:dyDescent="0.2">
      <c r="A113" s="62" t="s">
        <v>2268</v>
      </c>
      <c r="B113" s="288">
        <v>332806.5</v>
      </c>
      <c r="C113" s="288">
        <v>3330.5</v>
      </c>
      <c r="D113" s="288">
        <v>10620.96</v>
      </c>
      <c r="E113" s="62">
        <v>2200262.48</v>
      </c>
      <c r="F113" s="62">
        <v>222828.97</v>
      </c>
      <c r="G113" s="62">
        <v>1</v>
      </c>
      <c r="H113" s="62"/>
      <c r="J113" s="289">
        <v>21400</v>
      </c>
      <c r="L113" s="289">
        <v>1293.47</v>
      </c>
      <c r="M113" s="289"/>
      <c r="N113" s="62"/>
      <c r="O113" s="62"/>
      <c r="P113" s="62"/>
      <c r="Q113" s="62">
        <v>513834.47</v>
      </c>
      <c r="R113" s="52">
        <v>219151.89</v>
      </c>
      <c r="S113" s="52"/>
      <c r="T113" s="52"/>
      <c r="U113" s="52">
        <v>147520</v>
      </c>
      <c r="V113" s="52">
        <v>7200</v>
      </c>
      <c r="W113" s="290">
        <v>191120</v>
      </c>
      <c r="X113" s="290"/>
      <c r="Y113" s="290"/>
      <c r="Z113" s="290">
        <v>47156.39</v>
      </c>
      <c r="AA113" s="290">
        <v>29557.439999999999</v>
      </c>
      <c r="AB113" s="290"/>
      <c r="AC113" s="290"/>
      <c r="AD113" s="62"/>
      <c r="AE113" s="62"/>
      <c r="AF113" s="62"/>
      <c r="AG113" s="62"/>
    </row>
    <row r="114" spans="1:33" x14ac:dyDescent="0.2">
      <c r="A114" s="62" t="s">
        <v>2269</v>
      </c>
      <c r="B114" s="288">
        <v>353644.02</v>
      </c>
      <c r="C114" s="288">
        <v>6943.91</v>
      </c>
      <c r="D114" s="288">
        <v>59320.89</v>
      </c>
      <c r="E114" s="62">
        <v>827369.48</v>
      </c>
      <c r="F114" s="62">
        <v>162342.32</v>
      </c>
      <c r="G114" s="62"/>
      <c r="H114" s="62"/>
      <c r="J114" s="289">
        <v>30625</v>
      </c>
      <c r="M114" s="289"/>
      <c r="N114" s="62"/>
      <c r="O114" s="62"/>
      <c r="P114" s="62"/>
      <c r="Q114" s="62">
        <v>3774792.24</v>
      </c>
      <c r="R114" s="52">
        <v>297543.67</v>
      </c>
      <c r="S114" s="52"/>
      <c r="T114" s="52"/>
      <c r="U114" s="52">
        <v>162874</v>
      </c>
      <c r="V114" s="52">
        <v>139368.26999999999</v>
      </c>
      <c r="W114" s="290">
        <v>224514</v>
      </c>
      <c r="X114" s="290"/>
      <c r="Y114" s="290"/>
      <c r="Z114" s="290">
        <v>140286.98000000001</v>
      </c>
      <c r="AA114" s="290">
        <v>34138.370000000003</v>
      </c>
      <c r="AB114" s="290"/>
      <c r="AC114" s="290"/>
      <c r="AD114" s="62"/>
      <c r="AE114" s="62"/>
      <c r="AF114" s="62"/>
      <c r="AG114" s="62"/>
    </row>
    <row r="115" spans="1:33" x14ac:dyDescent="0.2">
      <c r="A115" s="62" t="s">
        <v>2270</v>
      </c>
      <c r="B115" s="288">
        <v>477501.22</v>
      </c>
      <c r="C115" s="288">
        <v>0</v>
      </c>
      <c r="D115" s="288">
        <v>74866.179999999993</v>
      </c>
      <c r="E115" s="62">
        <v>424702.29</v>
      </c>
      <c r="F115" s="62">
        <v>428885.05</v>
      </c>
      <c r="G115" s="62"/>
      <c r="H115" s="62"/>
      <c r="J115" s="289">
        <v>30325</v>
      </c>
      <c r="M115" s="289"/>
      <c r="N115" s="62"/>
      <c r="O115" s="62"/>
      <c r="P115" s="62">
        <v>6900</v>
      </c>
      <c r="Q115" s="62">
        <v>1908283.93</v>
      </c>
      <c r="R115" s="52">
        <v>395543.86</v>
      </c>
      <c r="S115" s="52"/>
      <c r="T115" s="52"/>
      <c r="U115" s="52">
        <v>162010.6</v>
      </c>
      <c r="V115" s="52">
        <v>8700</v>
      </c>
      <c r="W115" s="290">
        <v>214010.6</v>
      </c>
      <c r="X115" s="290"/>
      <c r="Y115" s="290"/>
      <c r="Z115" s="290">
        <v>66244.820000000007</v>
      </c>
      <c r="AA115" s="290">
        <v>39744.980000000003</v>
      </c>
      <c r="AB115" s="290"/>
      <c r="AC115" s="290"/>
      <c r="AD115" s="62"/>
      <c r="AE115" s="62"/>
      <c r="AF115" s="62"/>
      <c r="AG115" s="62"/>
    </row>
    <row r="116" spans="1:33" x14ac:dyDescent="0.2">
      <c r="A116" s="62" t="s">
        <v>2271</v>
      </c>
      <c r="B116" s="288">
        <v>395707.93</v>
      </c>
      <c r="C116" s="288">
        <v>4080.33</v>
      </c>
      <c r="D116" s="288">
        <v>65423.87</v>
      </c>
      <c r="E116" s="62">
        <v>1156073.0900000001</v>
      </c>
      <c r="F116" s="62">
        <v>313715.06</v>
      </c>
      <c r="G116" s="62"/>
      <c r="H116" s="62"/>
      <c r="J116" s="289">
        <v>21210</v>
      </c>
      <c r="M116" s="289"/>
      <c r="N116" s="62"/>
      <c r="O116" s="62"/>
      <c r="P116" s="62"/>
      <c r="Q116" s="62">
        <v>1980426.11</v>
      </c>
      <c r="R116" s="52">
        <v>314360.76</v>
      </c>
      <c r="S116" s="52"/>
      <c r="T116" s="52"/>
      <c r="U116" s="52">
        <v>137917</v>
      </c>
      <c r="V116" s="52">
        <v>7000</v>
      </c>
      <c r="W116" s="290">
        <v>166757</v>
      </c>
      <c r="X116" s="290"/>
      <c r="Y116" s="290"/>
      <c r="Z116" s="290">
        <v>78291.839999999997</v>
      </c>
      <c r="AA116" s="290">
        <v>33583.75</v>
      </c>
      <c r="AB116" s="290"/>
      <c r="AC116" s="290"/>
      <c r="AD116" s="62"/>
      <c r="AE116" s="62"/>
      <c r="AF116" s="62"/>
      <c r="AG116" s="62"/>
    </row>
    <row r="117" spans="1:33" x14ac:dyDescent="0.2">
      <c r="A117" s="62" t="s">
        <v>2272</v>
      </c>
      <c r="B117" s="288">
        <v>321514.19</v>
      </c>
      <c r="C117" s="288">
        <v>7187.92</v>
      </c>
      <c r="D117" s="288">
        <v>15587.59</v>
      </c>
      <c r="E117" s="62">
        <v>283254.17</v>
      </c>
      <c r="F117" s="62">
        <v>328625.2</v>
      </c>
      <c r="G117" s="62"/>
      <c r="H117" s="62"/>
      <c r="J117" s="289">
        <v>37625</v>
      </c>
      <c r="M117" s="289"/>
      <c r="N117" s="62"/>
      <c r="O117" s="62"/>
      <c r="P117" s="62"/>
      <c r="Q117" s="62">
        <v>2133398.12</v>
      </c>
      <c r="R117" s="52">
        <v>346101.9</v>
      </c>
      <c r="S117" s="52"/>
      <c r="T117" s="52"/>
      <c r="U117" s="52">
        <v>322764.09999999998</v>
      </c>
      <c r="V117" s="52">
        <v>15100</v>
      </c>
      <c r="W117" s="290">
        <v>391764.1</v>
      </c>
      <c r="X117" s="290"/>
      <c r="Y117" s="290"/>
      <c r="Z117" s="290">
        <v>102003.03</v>
      </c>
      <c r="AA117" s="290">
        <v>31214.240000000002</v>
      </c>
      <c r="AB117" s="290"/>
      <c r="AC117" s="290"/>
      <c r="AD117" s="62"/>
      <c r="AE117" s="62"/>
      <c r="AF117" s="62"/>
      <c r="AG117" s="62"/>
    </row>
    <row r="118" spans="1:33" x14ac:dyDescent="0.2">
      <c r="A118" s="62" t="s">
        <v>2273</v>
      </c>
      <c r="B118" s="288">
        <v>363279.85</v>
      </c>
      <c r="C118" s="288">
        <v>0</v>
      </c>
      <c r="D118" s="288">
        <v>62671.42</v>
      </c>
      <c r="E118" s="62">
        <v>5</v>
      </c>
      <c r="F118" s="62">
        <v>113101.66</v>
      </c>
      <c r="G118" s="62"/>
      <c r="H118" s="62"/>
      <c r="J118" s="289">
        <v>31750.34</v>
      </c>
      <c r="M118" s="289"/>
      <c r="N118" s="62"/>
      <c r="O118" s="62"/>
      <c r="P118" s="62"/>
      <c r="Q118" s="62">
        <v>1945240.49</v>
      </c>
      <c r="R118" s="52">
        <v>233997.81</v>
      </c>
      <c r="S118" s="52"/>
      <c r="T118" s="52"/>
      <c r="U118" s="52">
        <v>152702.20000000001</v>
      </c>
      <c r="V118" s="52">
        <v>71034.91</v>
      </c>
      <c r="W118" s="290">
        <v>209052.2</v>
      </c>
      <c r="X118" s="290"/>
      <c r="Y118" s="290"/>
      <c r="Z118" s="290">
        <v>63233.279999999999</v>
      </c>
      <c r="AA118" s="290">
        <v>6440.76</v>
      </c>
      <c r="AB118" s="290"/>
      <c r="AC118" s="290"/>
      <c r="AD118" s="62"/>
      <c r="AE118" s="62"/>
      <c r="AF118" s="62"/>
      <c r="AG118" s="62"/>
    </row>
    <row r="119" spans="1:33" x14ac:dyDescent="0.2">
      <c r="A119" s="62" t="s">
        <v>2274</v>
      </c>
      <c r="B119" s="288">
        <v>280110.21000000002</v>
      </c>
      <c r="C119" s="288">
        <v>0</v>
      </c>
      <c r="D119" s="288">
        <v>9033.4599999999991</v>
      </c>
      <c r="E119" s="62">
        <v>478564.43</v>
      </c>
      <c r="F119" s="62">
        <v>187473.8</v>
      </c>
      <c r="G119" s="62"/>
      <c r="H119" s="62"/>
      <c r="J119" s="289">
        <v>40050</v>
      </c>
      <c r="M119" s="289"/>
      <c r="N119" s="62"/>
      <c r="O119" s="62"/>
      <c r="P119" s="62"/>
      <c r="Q119" s="62">
        <v>2404357.2799999998</v>
      </c>
      <c r="R119" s="52">
        <v>305860.82</v>
      </c>
      <c r="S119" s="52">
        <v>50000</v>
      </c>
      <c r="T119" s="52"/>
      <c r="U119" s="52">
        <v>193840</v>
      </c>
      <c r="V119" s="52">
        <v>43900</v>
      </c>
      <c r="W119" s="290">
        <v>287914</v>
      </c>
      <c r="X119" s="290"/>
      <c r="Y119" s="290"/>
      <c r="Z119" s="290">
        <v>111188.59</v>
      </c>
      <c r="AA119" s="290">
        <v>25970.19</v>
      </c>
      <c r="AB119" s="290"/>
      <c r="AC119" s="290"/>
      <c r="AD119" s="62"/>
      <c r="AE119" s="62"/>
      <c r="AF119" s="62"/>
      <c r="AG119" s="62"/>
    </row>
    <row r="120" spans="1:33" x14ac:dyDescent="0.2">
      <c r="A120" s="62" t="s">
        <v>2275</v>
      </c>
      <c r="B120" s="288">
        <v>364867.81</v>
      </c>
      <c r="C120" s="288">
        <v>50000</v>
      </c>
      <c r="D120" s="288">
        <v>50313.79</v>
      </c>
      <c r="E120" s="62">
        <v>100445.39</v>
      </c>
      <c r="F120" s="62">
        <v>146601.26</v>
      </c>
      <c r="G120" s="62"/>
      <c r="H120" s="62"/>
      <c r="M120" s="289"/>
      <c r="N120" s="62"/>
      <c r="O120" s="62"/>
      <c r="P120" s="62"/>
      <c r="Q120" s="62">
        <v>3154007.83</v>
      </c>
      <c r="R120" s="52">
        <v>381259.63</v>
      </c>
      <c r="S120" s="52"/>
      <c r="T120" s="52"/>
      <c r="U120" s="52">
        <v>201090</v>
      </c>
      <c r="V120" s="52"/>
      <c r="W120" s="290">
        <v>234970</v>
      </c>
      <c r="X120" s="290"/>
      <c r="Y120" s="290"/>
      <c r="Z120" s="290">
        <v>95619.04</v>
      </c>
      <c r="AA120" s="290">
        <v>21926.57</v>
      </c>
      <c r="AB120" s="290"/>
      <c r="AC120" s="290"/>
      <c r="AD120" s="62"/>
      <c r="AE120" s="62"/>
      <c r="AF120" s="62"/>
      <c r="AG120" s="62"/>
    </row>
    <row r="121" spans="1:33" x14ac:dyDescent="0.2">
      <c r="A121" s="62" t="s">
        <v>2276</v>
      </c>
      <c r="B121" s="288">
        <v>403055.15</v>
      </c>
      <c r="C121" s="288">
        <v>0</v>
      </c>
      <c r="D121" s="288">
        <v>79621.59</v>
      </c>
      <c r="E121" s="62">
        <v>816853.57</v>
      </c>
      <c r="F121" s="62">
        <v>280882.46999999997</v>
      </c>
      <c r="G121" s="62"/>
      <c r="H121" s="62"/>
      <c r="J121" s="289">
        <v>21825</v>
      </c>
      <c r="K121" s="289">
        <v>82750</v>
      </c>
      <c r="M121" s="289"/>
      <c r="N121" s="62"/>
      <c r="O121" s="62"/>
      <c r="P121" s="62"/>
      <c r="Q121" s="62">
        <v>2272032.2400000002</v>
      </c>
      <c r="R121" s="52">
        <v>376833.95</v>
      </c>
      <c r="S121" s="52"/>
      <c r="T121" s="52"/>
      <c r="U121" s="52">
        <v>174975.2</v>
      </c>
      <c r="V121" s="52">
        <v>7200</v>
      </c>
      <c r="W121" s="290">
        <v>203875.20000000001</v>
      </c>
      <c r="X121" s="290"/>
      <c r="Y121" s="290"/>
      <c r="Z121" s="290">
        <v>100119.72</v>
      </c>
      <c r="AA121" s="290">
        <v>30209.82</v>
      </c>
      <c r="AB121" s="290"/>
      <c r="AC121" s="290"/>
      <c r="AD121" s="62"/>
      <c r="AE121" s="62"/>
      <c r="AF121" s="62"/>
      <c r="AG121" s="62"/>
    </row>
    <row r="122" spans="1:33" x14ac:dyDescent="0.2">
      <c r="A122" s="62" t="s">
        <v>2277</v>
      </c>
      <c r="B122" s="288">
        <v>352464.59</v>
      </c>
      <c r="C122" s="288">
        <v>0</v>
      </c>
      <c r="D122" s="288">
        <v>232332.57</v>
      </c>
      <c r="E122" s="62">
        <v>393192.44</v>
      </c>
      <c r="F122" s="62">
        <v>96393.32</v>
      </c>
      <c r="G122" s="62"/>
      <c r="H122" s="62"/>
      <c r="J122" s="289">
        <v>15716.86</v>
      </c>
      <c r="M122" s="289"/>
      <c r="N122" s="62"/>
      <c r="O122" s="62"/>
      <c r="P122" s="62"/>
      <c r="Q122" s="62">
        <v>1679735.01</v>
      </c>
      <c r="R122" s="52">
        <v>287241.61</v>
      </c>
      <c r="S122" s="52"/>
      <c r="T122" s="52"/>
      <c r="U122" s="52">
        <v>87720</v>
      </c>
      <c r="V122" s="52"/>
      <c r="W122" s="290">
        <v>120518</v>
      </c>
      <c r="X122" s="290"/>
      <c r="Y122" s="290"/>
      <c r="Z122" s="290">
        <v>103612.57</v>
      </c>
      <c r="AA122" s="290">
        <v>21456.27</v>
      </c>
      <c r="AB122" s="290"/>
      <c r="AC122" s="290"/>
      <c r="AD122" s="62"/>
      <c r="AE122" s="62"/>
      <c r="AF122" s="62"/>
      <c r="AG122" s="62"/>
    </row>
    <row r="123" spans="1:33" x14ac:dyDescent="0.2">
      <c r="A123" s="62" t="s">
        <v>2278</v>
      </c>
      <c r="B123" s="288">
        <v>410695.53</v>
      </c>
      <c r="C123" s="288">
        <v>0</v>
      </c>
      <c r="D123" s="288">
        <v>45655.15</v>
      </c>
      <c r="E123" s="62">
        <v>117710.78</v>
      </c>
      <c r="F123" s="62">
        <v>141251.64000000001</v>
      </c>
      <c r="G123" s="62"/>
      <c r="H123" s="62"/>
      <c r="J123" s="289">
        <v>35800</v>
      </c>
      <c r="M123" s="289"/>
      <c r="N123" s="62"/>
      <c r="O123" s="62"/>
      <c r="P123" s="62"/>
      <c r="Q123" s="62">
        <v>1611506.92</v>
      </c>
      <c r="R123" s="52">
        <v>236828.34</v>
      </c>
      <c r="S123" s="52"/>
      <c r="T123" s="52"/>
      <c r="U123" s="52">
        <v>195760</v>
      </c>
      <c r="V123" s="52">
        <v>59491.87</v>
      </c>
      <c r="W123" s="290">
        <v>229140</v>
      </c>
      <c r="X123" s="290"/>
      <c r="Y123" s="290"/>
      <c r="Z123" s="290">
        <v>138642.68</v>
      </c>
      <c r="AA123" s="290">
        <v>17450.07</v>
      </c>
      <c r="AB123" s="290"/>
      <c r="AC123" s="290"/>
      <c r="AD123" s="62"/>
      <c r="AE123" s="62"/>
      <c r="AF123" s="62"/>
      <c r="AG123" s="62"/>
    </row>
    <row r="124" spans="1:33" x14ac:dyDescent="0.2">
      <c r="A124" s="62" t="s">
        <v>2279</v>
      </c>
      <c r="B124" s="288">
        <v>314613.90000000002</v>
      </c>
      <c r="C124" s="288">
        <v>22876.21</v>
      </c>
      <c r="D124" s="288">
        <v>66902.62</v>
      </c>
      <c r="E124" s="62">
        <v>24809.919999999998</v>
      </c>
      <c r="F124" s="62">
        <v>420227.47</v>
      </c>
      <c r="G124" s="62"/>
      <c r="H124" s="62"/>
      <c r="J124" s="289">
        <v>24825</v>
      </c>
      <c r="M124" s="289"/>
      <c r="N124" s="62"/>
      <c r="O124" s="62"/>
      <c r="P124" s="62"/>
      <c r="Q124" s="62">
        <v>667875.67000000004</v>
      </c>
      <c r="R124" s="52">
        <v>302776</v>
      </c>
      <c r="S124" s="52">
        <v>27300</v>
      </c>
      <c r="T124" s="52"/>
      <c r="U124" s="52">
        <v>57762.6</v>
      </c>
      <c r="V124" s="52">
        <v>7200</v>
      </c>
      <c r="W124" s="290">
        <v>136102.6</v>
      </c>
      <c r="X124" s="290"/>
      <c r="Y124" s="290"/>
      <c r="Z124" s="290">
        <v>75560.31</v>
      </c>
      <c r="AA124" s="290">
        <v>12228.94</v>
      </c>
      <c r="AB124" s="290"/>
      <c r="AC124" s="290"/>
      <c r="AD124" s="62"/>
      <c r="AE124" s="62"/>
      <c r="AF124" s="62"/>
      <c r="AG124" s="62"/>
    </row>
    <row r="125" spans="1:33" x14ac:dyDescent="0.2">
      <c r="A125" s="62" t="s">
        <v>2280</v>
      </c>
      <c r="B125" s="288">
        <v>270392.21999999997</v>
      </c>
      <c r="C125" s="288">
        <v>4811.43</v>
      </c>
      <c r="D125" s="288">
        <v>64940.99</v>
      </c>
      <c r="E125" s="62">
        <v>724042.74</v>
      </c>
      <c r="F125" s="62">
        <v>212284.09</v>
      </c>
      <c r="G125" s="62">
        <v>2226.36</v>
      </c>
      <c r="H125" s="62"/>
      <c r="J125" s="289">
        <v>42775</v>
      </c>
      <c r="M125" s="289"/>
      <c r="N125" s="62"/>
      <c r="O125" s="62"/>
      <c r="P125" s="62"/>
      <c r="Q125" s="62">
        <v>654977.96</v>
      </c>
      <c r="R125" s="52">
        <v>331768.48</v>
      </c>
      <c r="S125" s="52">
        <v>27700</v>
      </c>
      <c r="T125" s="52"/>
      <c r="U125" s="52">
        <v>80212.399999999994</v>
      </c>
      <c r="V125" s="52">
        <v>9400</v>
      </c>
      <c r="W125" s="290">
        <v>146432.4</v>
      </c>
      <c r="X125" s="290"/>
      <c r="Y125" s="290"/>
      <c r="Z125" s="290">
        <v>101986.76</v>
      </c>
      <c r="AA125" s="290">
        <v>21999.22</v>
      </c>
      <c r="AB125" s="290"/>
      <c r="AC125" s="290"/>
      <c r="AD125" s="62"/>
      <c r="AE125" s="62"/>
      <c r="AF125" s="62"/>
      <c r="AG125" s="62"/>
    </row>
    <row r="126" spans="1:33" x14ac:dyDescent="0.2">
      <c r="A126" s="62" t="s">
        <v>2281</v>
      </c>
      <c r="B126" s="288">
        <v>196858.34</v>
      </c>
      <c r="C126" s="288">
        <v>0</v>
      </c>
      <c r="D126" s="288">
        <v>233688.64</v>
      </c>
      <c r="E126" s="62">
        <v>540548.21</v>
      </c>
      <c r="F126" s="62">
        <v>3473.16</v>
      </c>
      <c r="G126" s="62"/>
      <c r="H126" s="62"/>
      <c r="J126" s="289">
        <v>6000</v>
      </c>
      <c r="M126" s="289"/>
      <c r="N126" s="62"/>
      <c r="O126" s="62"/>
      <c r="P126" s="62"/>
      <c r="Q126" s="62">
        <v>3175397.16</v>
      </c>
      <c r="R126" s="52">
        <v>76346.05</v>
      </c>
      <c r="S126" s="52"/>
      <c r="T126" s="52"/>
      <c r="U126" s="52">
        <v>317080</v>
      </c>
      <c r="V126" s="52"/>
      <c r="W126" s="290">
        <v>335660</v>
      </c>
      <c r="X126" s="290"/>
      <c r="Y126" s="290"/>
      <c r="Z126" s="290">
        <v>83578.14</v>
      </c>
      <c r="AA126" s="290">
        <v>45281.25</v>
      </c>
      <c r="AB126" s="290"/>
      <c r="AC126" s="290"/>
      <c r="AD126" s="62"/>
      <c r="AE126" s="62"/>
      <c r="AF126" s="62"/>
      <c r="AG126" s="62"/>
    </row>
    <row r="127" spans="1:33" x14ac:dyDescent="0.2">
      <c r="A127" s="62" t="s">
        <v>2282</v>
      </c>
      <c r="B127" s="288">
        <v>129194.44</v>
      </c>
      <c r="C127" s="288">
        <v>0</v>
      </c>
      <c r="D127" s="288">
        <v>3423.68</v>
      </c>
      <c r="E127" s="62">
        <v>131595.66</v>
      </c>
      <c r="F127" s="62">
        <v>28036.68</v>
      </c>
      <c r="G127" s="62"/>
      <c r="H127" s="62"/>
      <c r="J127" s="289">
        <v>7042.73</v>
      </c>
      <c r="M127" s="289"/>
      <c r="N127" s="62"/>
      <c r="O127" s="62"/>
      <c r="P127" s="62"/>
      <c r="Q127" s="62">
        <v>1191484.79</v>
      </c>
      <c r="R127" s="52">
        <v>46827.37</v>
      </c>
      <c r="S127" s="52"/>
      <c r="T127" s="52">
        <v>333.94</v>
      </c>
      <c r="U127" s="52">
        <v>143700</v>
      </c>
      <c r="V127" s="52"/>
      <c r="W127" s="290">
        <v>182280</v>
      </c>
      <c r="X127" s="290"/>
      <c r="Y127" s="290"/>
      <c r="Z127" s="290">
        <v>30656.62</v>
      </c>
      <c r="AA127" s="290">
        <v>5816.24</v>
      </c>
      <c r="AB127" s="290"/>
      <c r="AC127" s="290"/>
      <c r="AD127" s="62"/>
      <c r="AE127" s="62"/>
      <c r="AF127" s="62"/>
      <c r="AG127" s="62"/>
    </row>
    <row r="128" spans="1:33" x14ac:dyDescent="0.2">
      <c r="A128" s="62" t="s">
        <v>2283</v>
      </c>
      <c r="B128" s="288">
        <v>180043.22</v>
      </c>
      <c r="C128" s="288">
        <v>0</v>
      </c>
      <c r="D128" s="288">
        <v>262309.62</v>
      </c>
      <c r="E128" s="62">
        <v>2365224.5499999998</v>
      </c>
      <c r="F128" s="62">
        <v>103670.47</v>
      </c>
      <c r="G128" s="62"/>
      <c r="H128" s="62"/>
      <c r="J128" s="289">
        <v>4000</v>
      </c>
      <c r="M128" s="289"/>
      <c r="N128" s="62"/>
      <c r="O128" s="62"/>
      <c r="P128" s="62">
        <v>-363.44</v>
      </c>
      <c r="Q128" s="62">
        <v>918887.6</v>
      </c>
      <c r="R128" s="52">
        <v>60132.93</v>
      </c>
      <c r="S128" s="52"/>
      <c r="T128" s="52"/>
      <c r="U128" s="52">
        <v>261640</v>
      </c>
      <c r="V128" s="52"/>
      <c r="W128" s="290">
        <v>299861</v>
      </c>
      <c r="X128" s="290"/>
      <c r="Y128" s="290"/>
      <c r="Z128" s="290">
        <v>38424.82</v>
      </c>
      <c r="AA128" s="290">
        <v>31064.68</v>
      </c>
      <c r="AB128" s="290"/>
      <c r="AC128" s="290"/>
      <c r="AD128" s="62"/>
      <c r="AE128" s="62"/>
      <c r="AF128" s="62"/>
      <c r="AG128" s="62"/>
    </row>
    <row r="129" spans="1:33" x14ac:dyDescent="0.2">
      <c r="A129" s="62" t="s">
        <v>2284</v>
      </c>
      <c r="B129" s="288">
        <v>223291.85</v>
      </c>
      <c r="C129" s="288">
        <v>0</v>
      </c>
      <c r="D129" s="288">
        <v>45578.47</v>
      </c>
      <c r="E129" s="62">
        <v>234310.89</v>
      </c>
      <c r="F129" s="62">
        <v>110746.56</v>
      </c>
      <c r="G129" s="62"/>
      <c r="H129" s="62"/>
      <c r="J129" s="289">
        <v>5000</v>
      </c>
      <c r="L129" s="289">
        <v>555.76</v>
      </c>
      <c r="M129" s="289"/>
      <c r="N129" s="62"/>
      <c r="O129" s="62"/>
      <c r="P129" s="62"/>
      <c r="Q129" s="62">
        <v>1855787.89</v>
      </c>
      <c r="R129" s="52">
        <v>31343.82</v>
      </c>
      <c r="S129" s="52"/>
      <c r="T129" s="52">
        <v>233.67</v>
      </c>
      <c r="U129" s="52">
        <v>229420</v>
      </c>
      <c r="V129" s="52"/>
      <c r="W129" s="290">
        <v>267020</v>
      </c>
      <c r="X129" s="290"/>
      <c r="Y129" s="290"/>
      <c r="Z129" s="290">
        <v>176985.69</v>
      </c>
      <c r="AA129" s="290">
        <v>24462.51</v>
      </c>
      <c r="AB129" s="290"/>
      <c r="AC129" s="290"/>
      <c r="AD129" s="62"/>
      <c r="AE129" s="62"/>
      <c r="AF129" s="62"/>
      <c r="AG129" s="62"/>
    </row>
    <row r="130" spans="1:33" x14ac:dyDescent="0.2">
      <c r="A130" s="62" t="s">
        <v>2285</v>
      </c>
      <c r="B130" s="288">
        <v>283255.42</v>
      </c>
      <c r="C130" s="288">
        <v>0</v>
      </c>
      <c r="D130" s="288">
        <v>28364.53</v>
      </c>
      <c r="E130" s="62">
        <v>479442.68</v>
      </c>
      <c r="F130" s="62">
        <v>86553.97</v>
      </c>
      <c r="G130" s="62"/>
      <c r="H130" s="62"/>
      <c r="J130" s="289">
        <v>5000</v>
      </c>
      <c r="L130" s="289">
        <v>0</v>
      </c>
      <c r="M130" s="289"/>
      <c r="N130" s="62"/>
      <c r="O130" s="62"/>
      <c r="P130" s="62"/>
      <c r="Q130" s="62">
        <v>1498231.3</v>
      </c>
      <c r="R130" s="52">
        <v>48840.02</v>
      </c>
      <c r="S130" s="52"/>
      <c r="T130" s="52"/>
      <c r="U130" s="52">
        <v>163620</v>
      </c>
      <c r="V130" s="52"/>
      <c r="W130" s="290">
        <v>229300</v>
      </c>
      <c r="X130" s="290"/>
      <c r="Y130" s="290"/>
      <c r="Z130" s="290">
        <v>95908.18</v>
      </c>
      <c r="AA130" s="290">
        <v>25299.71</v>
      </c>
      <c r="AB130" s="290"/>
      <c r="AC130" s="290"/>
      <c r="AD130" s="62"/>
      <c r="AE130" s="62"/>
      <c r="AF130" s="62"/>
      <c r="AG130" s="62"/>
    </row>
    <row r="131" spans="1:33" x14ac:dyDescent="0.2">
      <c r="A131" s="62" t="s">
        <v>2286</v>
      </c>
      <c r="B131" s="288">
        <v>206026.42</v>
      </c>
      <c r="C131" s="288"/>
      <c r="D131" s="288">
        <v>6572.72</v>
      </c>
      <c r="E131" s="62">
        <v>387225.59999999998</v>
      </c>
      <c r="F131" s="62">
        <v>921.22</v>
      </c>
      <c r="G131" s="62"/>
      <c r="H131" s="62"/>
      <c r="L131" s="289">
        <v>2.1800000000000002</v>
      </c>
      <c r="M131" s="289"/>
      <c r="N131" s="62"/>
      <c r="O131" s="62"/>
      <c r="P131" s="62">
        <v>-1559844.62</v>
      </c>
      <c r="Q131" s="62">
        <v>2202136.4300000002</v>
      </c>
      <c r="R131" s="52">
        <v>132129.06</v>
      </c>
      <c r="S131" s="52"/>
      <c r="T131" s="52"/>
      <c r="U131" s="52">
        <v>254620</v>
      </c>
      <c r="V131" s="52"/>
      <c r="W131" s="290">
        <v>349050</v>
      </c>
      <c r="X131" s="290"/>
      <c r="Y131" s="290"/>
      <c r="Z131" s="290">
        <v>45286.11</v>
      </c>
      <c r="AA131" s="290">
        <v>29432.98</v>
      </c>
      <c r="AB131" s="290"/>
      <c r="AC131" s="290"/>
      <c r="AD131" s="62"/>
      <c r="AE131" s="62"/>
      <c r="AF131" s="62"/>
      <c r="AG131" s="62"/>
    </row>
    <row r="132" spans="1:33" x14ac:dyDescent="0.2">
      <c r="A132" s="62" t="s">
        <v>2287</v>
      </c>
      <c r="B132" s="288">
        <v>321573.93</v>
      </c>
      <c r="C132" s="288">
        <v>0</v>
      </c>
      <c r="D132" s="288">
        <v>17178.05</v>
      </c>
      <c r="E132" s="62">
        <v>2414163.91</v>
      </c>
      <c r="F132" s="62">
        <v>930202.57</v>
      </c>
      <c r="G132" s="62"/>
      <c r="H132" s="62"/>
      <c r="J132" s="289">
        <v>5500</v>
      </c>
      <c r="M132" s="289"/>
      <c r="N132" s="62"/>
      <c r="O132" s="62"/>
      <c r="P132" s="62"/>
      <c r="Q132" s="62">
        <v>655276.54</v>
      </c>
      <c r="R132" s="52">
        <v>89184.47</v>
      </c>
      <c r="S132" s="52"/>
      <c r="T132" s="52"/>
      <c r="U132" s="52">
        <v>128530</v>
      </c>
      <c r="V132" s="52">
        <v>12348</v>
      </c>
      <c r="W132" s="290">
        <v>190144</v>
      </c>
      <c r="X132" s="290"/>
      <c r="Y132" s="290"/>
      <c r="Z132" s="290">
        <v>63439.4</v>
      </c>
      <c r="AA132" s="290">
        <v>72729.570000000007</v>
      </c>
      <c r="AB132" s="290"/>
      <c r="AC132" s="290"/>
      <c r="AD132" s="62"/>
      <c r="AE132" s="62"/>
      <c r="AF132" s="62"/>
      <c r="AG132" s="62"/>
    </row>
    <row r="133" spans="1:33" x14ac:dyDescent="0.2">
      <c r="A133" s="62" t="s">
        <v>2288</v>
      </c>
      <c r="B133" s="288">
        <v>87968.3</v>
      </c>
      <c r="C133" s="288">
        <v>0</v>
      </c>
      <c r="D133" s="288">
        <v>198271.94</v>
      </c>
      <c r="E133" s="62">
        <v>1483382.74</v>
      </c>
      <c r="F133" s="62">
        <v>12721.52</v>
      </c>
      <c r="G133" s="62"/>
      <c r="H133" s="62"/>
      <c r="J133" s="289">
        <v>40000</v>
      </c>
      <c r="L133" s="289">
        <v>2868.62</v>
      </c>
      <c r="M133" s="289"/>
      <c r="N133" s="62"/>
      <c r="O133" s="62"/>
      <c r="P133" s="62"/>
      <c r="Q133" s="62">
        <v>1904716.16</v>
      </c>
      <c r="R133" s="52">
        <v>156724.41</v>
      </c>
      <c r="S133" s="52"/>
      <c r="T133" s="52"/>
      <c r="U133" s="52">
        <v>145550</v>
      </c>
      <c r="V133" s="52"/>
      <c r="W133" s="290">
        <v>240325</v>
      </c>
      <c r="X133" s="290"/>
      <c r="Y133" s="290"/>
      <c r="Z133" s="290">
        <v>94025.58</v>
      </c>
      <c r="AA133" s="290">
        <v>30126.09</v>
      </c>
      <c r="AB133" s="290"/>
      <c r="AC133" s="290"/>
      <c r="AD133" s="62"/>
      <c r="AE133" s="62"/>
      <c r="AF133" s="62"/>
      <c r="AG133" s="62"/>
    </row>
    <row r="134" spans="1:33" x14ac:dyDescent="0.2">
      <c r="A134" s="62" t="s">
        <v>2289</v>
      </c>
      <c r="B134" s="288">
        <v>393904.57</v>
      </c>
      <c r="C134" s="288">
        <v>0</v>
      </c>
      <c r="D134" s="288">
        <v>16452.41</v>
      </c>
      <c r="E134" s="62">
        <v>493005.55</v>
      </c>
      <c r="F134" s="62">
        <v>89222.35</v>
      </c>
      <c r="G134" s="62"/>
      <c r="H134" s="62"/>
      <c r="M134" s="289"/>
      <c r="N134" s="62"/>
      <c r="O134" s="62"/>
      <c r="P134" s="62"/>
      <c r="Q134" s="62">
        <v>2482221.21</v>
      </c>
      <c r="R134" s="52">
        <v>93522.73</v>
      </c>
      <c r="S134" s="52"/>
      <c r="T134" s="52"/>
      <c r="U134" s="52">
        <v>244340</v>
      </c>
      <c r="V134" s="52"/>
      <c r="W134" s="290">
        <v>290022</v>
      </c>
      <c r="X134" s="290"/>
      <c r="Y134" s="290"/>
      <c r="Z134" s="290">
        <v>75577.91</v>
      </c>
      <c r="AA134" s="290">
        <v>30729.84</v>
      </c>
      <c r="AB134" s="290">
        <v>10000</v>
      </c>
      <c r="AC134" s="290"/>
      <c r="AD134" s="62"/>
      <c r="AE134" s="62"/>
      <c r="AF134" s="62"/>
      <c r="AG134" s="62"/>
    </row>
    <row r="135" spans="1:33" x14ac:dyDescent="0.2">
      <c r="A135" s="62" t="s">
        <v>2290</v>
      </c>
      <c r="B135" s="288">
        <v>321249.28000000003</v>
      </c>
      <c r="C135" s="288">
        <v>0</v>
      </c>
      <c r="D135" s="288">
        <v>392040.66</v>
      </c>
      <c r="E135" s="62">
        <v>792144.24</v>
      </c>
      <c r="F135" s="62">
        <v>48680.23</v>
      </c>
      <c r="G135" s="62"/>
      <c r="H135" s="62"/>
      <c r="M135" s="289"/>
      <c r="N135" s="62"/>
      <c r="O135" s="62"/>
      <c r="P135" s="62"/>
      <c r="Q135" s="62">
        <v>3637434.23</v>
      </c>
      <c r="R135" s="52">
        <v>28574.49</v>
      </c>
      <c r="S135" s="52"/>
      <c r="T135" s="52"/>
      <c r="U135" s="52">
        <v>213320</v>
      </c>
      <c r="V135" s="52"/>
      <c r="W135" s="290">
        <v>231250</v>
      </c>
      <c r="X135" s="290"/>
      <c r="Y135" s="290"/>
      <c r="Z135" s="290">
        <v>55749.05</v>
      </c>
      <c r="AA135" s="290">
        <v>26966.06</v>
      </c>
      <c r="AB135" s="290"/>
      <c r="AC135" s="290"/>
      <c r="AD135" s="62"/>
      <c r="AE135" s="62"/>
      <c r="AF135" s="62"/>
      <c r="AG135" s="62"/>
    </row>
    <row r="136" spans="1:33" x14ac:dyDescent="0.2">
      <c r="A136" s="62" t="s">
        <v>2291</v>
      </c>
      <c r="B136" s="288">
        <v>184204.42</v>
      </c>
      <c r="C136" s="288">
        <v>11650</v>
      </c>
      <c r="D136" s="288">
        <v>58446.26</v>
      </c>
      <c r="E136" s="62">
        <v>-26308.400000000001</v>
      </c>
      <c r="F136" s="62">
        <v>75980.179999999993</v>
      </c>
      <c r="G136" s="62"/>
      <c r="H136" s="62"/>
      <c r="M136" s="289"/>
      <c r="N136" s="62"/>
      <c r="O136" s="62"/>
      <c r="P136" s="62"/>
      <c r="Q136" s="62">
        <v>364715.82</v>
      </c>
      <c r="R136" s="52">
        <v>8437.94</v>
      </c>
      <c r="S136" s="52"/>
      <c r="T136" s="52"/>
      <c r="U136" s="52">
        <v>168140</v>
      </c>
      <c r="V136" s="52"/>
      <c r="W136" s="290">
        <v>176253</v>
      </c>
      <c r="X136" s="290"/>
      <c r="Y136" s="290"/>
      <c r="Z136" s="290">
        <v>33034.080000000002</v>
      </c>
      <c r="AA136" s="290">
        <v>27607.22</v>
      </c>
      <c r="AB136" s="290"/>
      <c r="AC136" s="290"/>
      <c r="AD136" s="62"/>
      <c r="AE136" s="62"/>
      <c r="AF136" s="62"/>
      <c r="AG136" s="62"/>
    </row>
    <row r="137" spans="1:33" x14ac:dyDescent="0.2">
      <c r="A137" s="62" t="s">
        <v>2292</v>
      </c>
      <c r="B137" s="288">
        <v>360123.33</v>
      </c>
      <c r="C137" s="288">
        <v>22200</v>
      </c>
      <c r="D137" s="288">
        <v>5778.86</v>
      </c>
      <c r="E137" s="62">
        <v>90050.61</v>
      </c>
      <c r="F137" s="62">
        <v>122218.45</v>
      </c>
      <c r="G137" s="62"/>
      <c r="H137" s="62"/>
      <c r="M137" s="289"/>
      <c r="N137" s="62"/>
      <c r="O137" s="62"/>
      <c r="P137" s="62"/>
      <c r="Q137" s="62">
        <v>431249.19</v>
      </c>
      <c r="R137" s="52">
        <v>7465.51</v>
      </c>
      <c r="S137" s="52"/>
      <c r="T137" s="52"/>
      <c r="U137" s="52"/>
      <c r="V137" s="52"/>
      <c r="W137" s="290">
        <v>16706</v>
      </c>
      <c r="X137" s="290"/>
      <c r="Y137" s="290"/>
      <c r="Z137" s="290">
        <v>25884.28</v>
      </c>
      <c r="AA137" s="290">
        <v>5</v>
      </c>
      <c r="AB137" s="290"/>
      <c r="AC137" s="290">
        <v>500</v>
      </c>
      <c r="AD137" s="62"/>
      <c r="AE137" s="62"/>
      <c r="AF137" s="62"/>
      <c r="AG137" s="62"/>
    </row>
    <row r="138" spans="1:33" x14ac:dyDescent="0.2">
      <c r="A138" s="62" t="s">
        <v>2293</v>
      </c>
      <c r="B138" s="288">
        <v>366510.11</v>
      </c>
      <c r="C138" s="288">
        <v>0</v>
      </c>
      <c r="D138" s="288">
        <v>403668.98</v>
      </c>
      <c r="E138" s="62">
        <v>68294.81</v>
      </c>
      <c r="F138" s="62">
        <v>21503.01</v>
      </c>
      <c r="G138" s="62"/>
      <c r="H138" s="62"/>
      <c r="M138" s="289"/>
      <c r="N138" s="62"/>
      <c r="O138" s="62"/>
      <c r="P138" s="62"/>
      <c r="Q138" s="62">
        <v>1781769.65</v>
      </c>
      <c r="R138" s="52">
        <v>12229.99</v>
      </c>
      <c r="S138" s="52"/>
      <c r="T138" s="52"/>
      <c r="U138" s="52"/>
      <c r="V138" s="52"/>
      <c r="W138" s="290">
        <v>22755</v>
      </c>
      <c r="X138" s="290"/>
      <c r="Y138" s="290"/>
      <c r="Z138" s="290">
        <v>39459.01</v>
      </c>
      <c r="AA138" s="290">
        <v>2</v>
      </c>
      <c r="AB138" s="290"/>
      <c r="AC138" s="290"/>
      <c r="AD138" s="62"/>
      <c r="AE138" s="62"/>
      <c r="AF138" s="62"/>
      <c r="AG138" s="62"/>
    </row>
    <row r="139" spans="1:33" x14ac:dyDescent="0.2">
      <c r="A139" s="62" t="s">
        <v>2294</v>
      </c>
      <c r="B139" s="288">
        <v>322930.87</v>
      </c>
      <c r="C139" s="288">
        <v>0</v>
      </c>
      <c r="D139" s="288">
        <v>112658.39</v>
      </c>
      <c r="E139" s="62">
        <v>57914.2</v>
      </c>
      <c r="F139" s="62">
        <v>-5075.66</v>
      </c>
      <c r="G139" s="62"/>
      <c r="H139" s="62"/>
      <c r="J139" s="289">
        <v>6000</v>
      </c>
      <c r="L139" s="289">
        <v>1512.5</v>
      </c>
      <c r="M139" s="289"/>
      <c r="N139" s="62"/>
      <c r="O139" s="62"/>
      <c r="P139" s="62">
        <v>324665.83</v>
      </c>
      <c r="Q139" s="62">
        <v>343312.84</v>
      </c>
      <c r="R139" s="52">
        <v>4013.2</v>
      </c>
      <c r="S139" s="52"/>
      <c r="T139" s="52"/>
      <c r="U139" s="52">
        <v>95420</v>
      </c>
      <c r="V139" s="52">
        <v>14018</v>
      </c>
      <c r="W139" s="290">
        <v>117780</v>
      </c>
      <c r="X139" s="290"/>
      <c r="Y139" s="290"/>
      <c r="Z139" s="290">
        <v>166859.44</v>
      </c>
      <c r="AA139" s="290">
        <v>24671.22</v>
      </c>
      <c r="AB139" s="290"/>
      <c r="AC139" s="290"/>
      <c r="AD139" s="62"/>
      <c r="AE139" s="62"/>
      <c r="AF139" s="62"/>
      <c r="AG139" s="62"/>
    </row>
    <row r="140" spans="1:33" x14ac:dyDescent="0.2">
      <c r="A140" s="62" t="s">
        <v>2295</v>
      </c>
      <c r="B140" s="288">
        <v>270601.12</v>
      </c>
      <c r="C140" s="288">
        <v>40950</v>
      </c>
      <c r="D140" s="288">
        <v>247274.82</v>
      </c>
      <c r="E140" s="62">
        <v>548508.49</v>
      </c>
      <c r="F140" s="62">
        <v>445055.31</v>
      </c>
      <c r="G140" s="62"/>
      <c r="H140" s="62"/>
      <c r="M140" s="289"/>
      <c r="N140" s="62"/>
      <c r="O140" s="62"/>
      <c r="P140" s="62"/>
      <c r="Q140" s="62">
        <v>1627802.29</v>
      </c>
      <c r="R140" s="52">
        <v>44663.51</v>
      </c>
      <c r="S140" s="52"/>
      <c r="T140" s="52"/>
      <c r="U140" s="52">
        <v>147720</v>
      </c>
      <c r="V140" s="52"/>
      <c r="W140" s="290">
        <v>166530</v>
      </c>
      <c r="X140" s="290"/>
      <c r="Y140" s="290"/>
      <c r="Z140" s="290">
        <v>43267.42</v>
      </c>
      <c r="AA140" s="290">
        <v>10585.64</v>
      </c>
      <c r="AB140" s="290"/>
      <c r="AC140" s="290"/>
      <c r="AD140" s="62"/>
      <c r="AE140" s="62"/>
      <c r="AF140" s="62"/>
      <c r="AG140" s="62"/>
    </row>
    <row r="141" spans="1:33" x14ac:dyDescent="0.2">
      <c r="A141" s="62" t="s">
        <v>2296</v>
      </c>
      <c r="B141" s="288">
        <v>456719.15</v>
      </c>
      <c r="C141" s="288">
        <v>0</v>
      </c>
      <c r="D141" s="288">
        <v>556244.30000000005</v>
      </c>
      <c r="E141" s="62">
        <v>400.4</v>
      </c>
      <c r="F141" s="62">
        <v>74815.289999999994</v>
      </c>
      <c r="G141" s="62"/>
      <c r="H141" s="62"/>
      <c r="K141" s="289">
        <v>537434.49</v>
      </c>
      <c r="L141" s="289">
        <v>1098</v>
      </c>
      <c r="M141" s="289"/>
      <c r="N141" s="62"/>
      <c r="O141" s="62"/>
      <c r="P141" s="62"/>
      <c r="Q141" s="62">
        <v>2560000</v>
      </c>
      <c r="R141" s="52">
        <v>43640.37</v>
      </c>
      <c r="S141" s="52"/>
      <c r="T141" s="52"/>
      <c r="U141" s="52">
        <v>249380</v>
      </c>
      <c r="V141" s="52"/>
      <c r="W141" s="290">
        <v>285460</v>
      </c>
      <c r="X141" s="290"/>
      <c r="Y141" s="290">
        <v>2232</v>
      </c>
      <c r="Z141" s="290">
        <v>87458.49</v>
      </c>
      <c r="AA141" s="290">
        <v>6568.18</v>
      </c>
      <c r="AB141" s="290"/>
      <c r="AC141" s="290"/>
      <c r="AD141" s="62"/>
      <c r="AE141" s="62"/>
      <c r="AF141" s="62"/>
      <c r="AG141" s="62"/>
    </row>
    <row r="142" spans="1:33" x14ac:dyDescent="0.2">
      <c r="A142" s="62" t="s">
        <v>2297</v>
      </c>
      <c r="B142" s="288">
        <v>287396.94</v>
      </c>
      <c r="C142" s="288">
        <v>0</v>
      </c>
      <c r="D142" s="288">
        <v>121252.67</v>
      </c>
      <c r="E142" s="62">
        <v>815890.83</v>
      </c>
      <c r="F142" s="62">
        <v>57273.46</v>
      </c>
      <c r="G142" s="62"/>
      <c r="H142" s="62"/>
      <c r="M142" s="289"/>
      <c r="N142" s="62"/>
      <c r="O142" s="62"/>
      <c r="P142" s="62"/>
      <c r="Q142" s="62"/>
      <c r="R142" s="52">
        <v>23254.19</v>
      </c>
      <c r="S142" s="52"/>
      <c r="T142" s="52">
        <v>611.53</v>
      </c>
      <c r="U142" s="52">
        <v>251640</v>
      </c>
      <c r="V142" s="52">
        <v>55840</v>
      </c>
      <c r="W142" s="290">
        <v>317110</v>
      </c>
      <c r="X142" s="290"/>
      <c r="Y142" s="290">
        <v>3440</v>
      </c>
      <c r="Z142" s="290">
        <v>84208.82</v>
      </c>
      <c r="AA142" s="290">
        <v>13876.83</v>
      </c>
      <c r="AB142" s="290"/>
      <c r="AC142" s="290"/>
      <c r="AD142" s="62"/>
      <c r="AE142" s="62"/>
      <c r="AF142" s="62"/>
      <c r="AG142" s="62"/>
    </row>
    <row r="143" spans="1:33" x14ac:dyDescent="0.2">
      <c r="A143" s="62" t="s">
        <v>2298</v>
      </c>
      <c r="B143" s="288">
        <v>283345.46999999997</v>
      </c>
      <c r="C143" s="288">
        <v>0</v>
      </c>
      <c r="D143" s="288">
        <v>15645.64</v>
      </c>
      <c r="E143" s="62">
        <v>1775657.6</v>
      </c>
      <c r="F143" s="62">
        <v>226504.52</v>
      </c>
      <c r="G143" s="62"/>
      <c r="H143" s="62"/>
      <c r="M143" s="289"/>
      <c r="N143" s="62"/>
      <c r="O143" s="62"/>
      <c r="P143" s="62">
        <v>42173.55</v>
      </c>
      <c r="Q143" s="62">
        <v>2368242.5</v>
      </c>
      <c r="R143" s="52">
        <v>12134.07</v>
      </c>
      <c r="S143" s="52"/>
      <c r="T143" s="52"/>
      <c r="U143" s="52">
        <v>206380</v>
      </c>
      <c r="V143" s="52"/>
      <c r="W143" s="290">
        <v>229070</v>
      </c>
      <c r="X143" s="290"/>
      <c r="Y143" s="290"/>
      <c r="Z143" s="290">
        <v>47347.23</v>
      </c>
      <c r="AA143" s="290">
        <v>34223.660000000003</v>
      </c>
      <c r="AB143" s="290"/>
      <c r="AC143" s="290"/>
      <c r="AD143" s="62"/>
      <c r="AE143" s="62"/>
      <c r="AF143" s="62"/>
      <c r="AG143" s="62"/>
    </row>
    <row r="144" spans="1:33" x14ac:dyDescent="0.2">
      <c r="A144" s="62" t="s">
        <v>2299</v>
      </c>
      <c r="B144" s="288">
        <v>314226.06</v>
      </c>
      <c r="C144" s="288">
        <v>30000</v>
      </c>
      <c r="D144" s="288">
        <v>392443.52</v>
      </c>
      <c r="E144" s="62">
        <v>634429.27</v>
      </c>
      <c r="F144" s="62">
        <v>79308.88</v>
      </c>
      <c r="G144" s="62"/>
      <c r="H144" s="62"/>
      <c r="I144" s="289">
        <v>30000</v>
      </c>
      <c r="M144" s="289"/>
      <c r="N144" s="62"/>
      <c r="O144" s="62"/>
      <c r="P144" s="62">
        <v>-17200</v>
      </c>
      <c r="Q144" s="62">
        <v>1552681.09</v>
      </c>
      <c r="R144" s="52">
        <v>15235.05</v>
      </c>
      <c r="S144" s="52"/>
      <c r="T144" s="52"/>
      <c r="U144" s="52">
        <v>126230</v>
      </c>
      <c r="V144" s="52">
        <v>50043</v>
      </c>
      <c r="W144" s="290">
        <v>136130</v>
      </c>
      <c r="X144" s="290"/>
      <c r="Y144" s="290"/>
      <c r="Z144" s="290">
        <v>136637.57999999999</v>
      </c>
      <c r="AA144" s="290">
        <v>33318.83</v>
      </c>
      <c r="AB144" s="290"/>
      <c r="AC144" s="290"/>
      <c r="AD144" s="62"/>
      <c r="AE144" s="62"/>
      <c r="AF144" s="62"/>
      <c r="AG144" s="62"/>
    </row>
    <row r="145" spans="1:33" x14ac:dyDescent="0.2">
      <c r="A145" s="62" t="s">
        <v>2314</v>
      </c>
      <c r="B145" s="288">
        <v>319184.12</v>
      </c>
      <c r="C145" s="288">
        <v>0</v>
      </c>
      <c r="D145" s="288">
        <v>37280.65</v>
      </c>
      <c r="E145" s="62">
        <v>1658298.93</v>
      </c>
      <c r="F145" s="62">
        <v>630688.43999999994</v>
      </c>
      <c r="G145" s="62"/>
      <c r="H145" s="62"/>
      <c r="M145" s="289"/>
      <c r="N145" s="62"/>
      <c r="O145" s="62"/>
      <c r="P145" s="62"/>
      <c r="Q145" s="62">
        <v>2662147.65</v>
      </c>
      <c r="R145" s="52">
        <v>7353.19</v>
      </c>
      <c r="S145" s="52"/>
      <c r="T145" s="52"/>
      <c r="U145" s="52"/>
      <c r="V145" s="52"/>
      <c r="W145" s="290">
        <v>8917.65</v>
      </c>
      <c r="X145" s="290"/>
      <c r="Y145" s="290"/>
      <c r="Z145" s="290">
        <v>14659.7</v>
      </c>
      <c r="AA145" s="290">
        <v>2</v>
      </c>
      <c r="AB145" s="290"/>
      <c r="AC145" s="290"/>
      <c r="AD145" s="62"/>
      <c r="AE145" s="62"/>
      <c r="AF145" s="62"/>
      <c r="AG145" s="62"/>
    </row>
    <row r="146" spans="1:33" x14ac:dyDescent="0.2">
      <c r="A146" s="62" t="s">
        <v>2300</v>
      </c>
      <c r="B146" s="288">
        <v>264113.61</v>
      </c>
      <c r="C146" s="288">
        <v>7720</v>
      </c>
      <c r="D146" s="288">
        <v>560677.68999999994</v>
      </c>
      <c r="E146" s="62">
        <v>689868.48</v>
      </c>
      <c r="F146" s="62">
        <v>49293.29</v>
      </c>
      <c r="G146" s="62"/>
      <c r="H146" s="62"/>
      <c r="L146" s="289">
        <v>239998.45</v>
      </c>
      <c r="M146" s="289"/>
      <c r="N146" s="62"/>
      <c r="O146" s="62"/>
      <c r="P146" s="62">
        <v>-685207.47</v>
      </c>
      <c r="Q146" s="62">
        <v>1849445.73</v>
      </c>
      <c r="R146" s="52">
        <v>256973.03</v>
      </c>
      <c r="S146" s="52"/>
      <c r="T146" s="52">
        <v>368.45</v>
      </c>
      <c r="U146" s="52">
        <v>138990</v>
      </c>
      <c r="V146" s="52"/>
      <c r="W146" s="290">
        <v>138990</v>
      </c>
      <c r="X146" s="290"/>
      <c r="Y146" s="290">
        <v>3520</v>
      </c>
      <c r="Z146" s="290">
        <v>80119.67</v>
      </c>
      <c r="AA146" s="290">
        <v>6087.45</v>
      </c>
      <c r="AB146" s="290"/>
      <c r="AC146" s="290"/>
      <c r="AD146" s="62"/>
      <c r="AE146" s="62"/>
      <c r="AF146" s="62"/>
      <c r="AG146" s="62"/>
    </row>
    <row r="147" spans="1:33" x14ac:dyDescent="0.2">
      <c r="A147" s="62" t="s">
        <v>2301</v>
      </c>
      <c r="B147" s="288">
        <v>209375.2</v>
      </c>
      <c r="C147" s="288">
        <v>100</v>
      </c>
      <c r="D147" s="288">
        <v>75516.289999999994</v>
      </c>
      <c r="E147" s="62">
        <v>234661.06</v>
      </c>
      <c r="F147" s="62">
        <v>245121.29</v>
      </c>
      <c r="G147" s="62"/>
      <c r="H147" s="62"/>
      <c r="J147" s="289">
        <v>26586.74</v>
      </c>
      <c r="M147" s="289">
        <v>50000</v>
      </c>
      <c r="N147" s="62"/>
      <c r="O147" s="62"/>
      <c r="P147" s="62">
        <v>-2020006.46</v>
      </c>
      <c r="Q147" s="62">
        <v>2606531.4300000002</v>
      </c>
      <c r="R147" s="52">
        <v>306077.55</v>
      </c>
      <c r="S147" s="52"/>
      <c r="T147" s="52"/>
      <c r="U147" s="52">
        <v>307680</v>
      </c>
      <c r="V147" s="52"/>
      <c r="W147" s="290">
        <v>325480</v>
      </c>
      <c r="X147" s="290">
        <v>800</v>
      </c>
      <c r="Y147" s="290"/>
      <c r="Z147" s="290">
        <v>176621.9</v>
      </c>
      <c r="AA147" s="290">
        <v>8764.52</v>
      </c>
      <c r="AB147" s="290"/>
      <c r="AC147" s="290"/>
      <c r="AD147" s="62"/>
      <c r="AE147" s="62"/>
      <c r="AF147" s="62"/>
      <c r="AG147" s="62"/>
    </row>
    <row r="148" spans="1:33" x14ac:dyDescent="0.2">
      <c r="A148" s="62" t="s">
        <v>2302</v>
      </c>
      <c r="B148" s="288">
        <v>365309.93</v>
      </c>
      <c r="C148" s="288">
        <v>50000</v>
      </c>
      <c r="D148" s="288">
        <v>210922.66</v>
      </c>
      <c r="E148" s="62">
        <v>-123780.33</v>
      </c>
      <c r="F148" s="62">
        <v>-259412.76</v>
      </c>
      <c r="G148" s="62"/>
      <c r="H148" s="62"/>
      <c r="J148" s="289">
        <v>0</v>
      </c>
      <c r="L148" s="289">
        <v>95668.46</v>
      </c>
      <c r="M148" s="289"/>
      <c r="N148" s="62"/>
      <c r="O148" s="62"/>
      <c r="P148" s="62">
        <v>-1264738.3600000001</v>
      </c>
      <c r="Q148" s="62">
        <v>1289115.33</v>
      </c>
      <c r="R148" s="52">
        <v>263851.53999999998</v>
      </c>
      <c r="S148" s="52"/>
      <c r="T148" s="52"/>
      <c r="U148" s="52">
        <v>253180</v>
      </c>
      <c r="V148" s="52"/>
      <c r="W148" s="290">
        <v>271340</v>
      </c>
      <c r="X148" s="290"/>
      <c r="Y148" s="290"/>
      <c r="Z148" s="290">
        <v>104903.93</v>
      </c>
      <c r="AA148" s="290">
        <v>17167.54</v>
      </c>
      <c r="AB148" s="290"/>
      <c r="AC148" s="290"/>
      <c r="AD148" s="62"/>
      <c r="AE148" s="62"/>
      <c r="AF148" s="62"/>
      <c r="AG148" s="62"/>
    </row>
    <row r="149" spans="1:33" x14ac:dyDescent="0.2">
      <c r="A149" s="62" t="s">
        <v>2303</v>
      </c>
      <c r="B149" s="288">
        <v>314984.90999999997</v>
      </c>
      <c r="C149" s="288">
        <v>0</v>
      </c>
      <c r="D149" s="288">
        <v>335024.5</v>
      </c>
      <c r="E149" s="62">
        <v>1831281.61</v>
      </c>
      <c r="F149" s="62">
        <v>989419.47</v>
      </c>
      <c r="G149" s="62"/>
      <c r="H149" s="62"/>
      <c r="J149" s="289">
        <v>12750</v>
      </c>
      <c r="M149" s="289"/>
      <c r="N149" s="62"/>
      <c r="O149" s="62"/>
      <c r="P149" s="62">
        <v>1088312.55</v>
      </c>
      <c r="Q149" s="62">
        <v>2316929.4300000002</v>
      </c>
      <c r="R149" s="52">
        <v>211999.96</v>
      </c>
      <c r="S149" s="52"/>
      <c r="T149" s="52"/>
      <c r="U149" s="52">
        <v>166194.20000000001</v>
      </c>
      <c r="V149" s="52">
        <v>26400</v>
      </c>
      <c r="W149" s="290">
        <v>217033.2</v>
      </c>
      <c r="X149" s="290">
        <v>7420</v>
      </c>
      <c r="Y149" s="290"/>
      <c r="Z149" s="290">
        <v>86042.69</v>
      </c>
      <c r="AA149" s="290">
        <v>40395.760000000002</v>
      </c>
      <c r="AB149" s="290"/>
      <c r="AC149" s="290"/>
      <c r="AD149" s="62"/>
      <c r="AE149" s="62"/>
      <c r="AF149" s="62"/>
      <c r="AG149" s="62"/>
    </row>
    <row r="150" spans="1:33" x14ac:dyDescent="0.2">
      <c r="A150" s="62" t="s">
        <v>2304</v>
      </c>
      <c r="B150" s="288">
        <v>232488.15</v>
      </c>
      <c r="C150" s="288">
        <v>0</v>
      </c>
      <c r="D150" s="288">
        <v>671873.15</v>
      </c>
      <c r="E150" s="62">
        <v>516238.11</v>
      </c>
      <c r="F150" s="62">
        <v>100739.01</v>
      </c>
      <c r="G150" s="62"/>
      <c r="H150" s="62"/>
      <c r="J150" s="289">
        <v>36210</v>
      </c>
      <c r="M150" s="289"/>
      <c r="N150" s="62"/>
      <c r="O150" s="62"/>
      <c r="P150" s="62">
        <v>-1211262.76</v>
      </c>
      <c r="Q150" s="62">
        <v>2601070</v>
      </c>
      <c r="R150" s="52">
        <v>213746.86</v>
      </c>
      <c r="S150" s="52"/>
      <c r="T150" s="52"/>
      <c r="U150" s="52">
        <v>105020</v>
      </c>
      <c r="V150" s="52"/>
      <c r="W150" s="290">
        <v>123700</v>
      </c>
      <c r="X150" s="290"/>
      <c r="Y150" s="290">
        <v>4288</v>
      </c>
      <c r="Z150" s="290">
        <v>73881.69</v>
      </c>
      <c r="AA150" s="290">
        <v>21054.99</v>
      </c>
      <c r="AB150" s="290"/>
      <c r="AC150" s="290"/>
      <c r="AD150" s="62"/>
      <c r="AE150" s="62"/>
      <c r="AF150" s="62"/>
      <c r="AG150" s="62"/>
    </row>
    <row r="151" spans="1:33" x14ac:dyDescent="0.2">
      <c r="A151" s="62" t="s">
        <v>2258</v>
      </c>
      <c r="B151" s="288">
        <v>98587.19</v>
      </c>
      <c r="C151" s="288">
        <v>0</v>
      </c>
      <c r="D151" s="288">
        <v>65767.19</v>
      </c>
      <c r="E151" s="62">
        <v>891497.9</v>
      </c>
      <c r="F151" s="62">
        <v>45194.42</v>
      </c>
      <c r="G151" s="62"/>
      <c r="H151" s="62"/>
      <c r="L151" s="289">
        <v>7650</v>
      </c>
      <c r="M151" s="289"/>
      <c r="N151" s="62"/>
      <c r="O151" s="62"/>
      <c r="P151" s="62">
        <v>-266843.52000000002</v>
      </c>
      <c r="Q151" s="62">
        <v>1440146.04</v>
      </c>
      <c r="R151" s="52">
        <v>20319.939999999999</v>
      </c>
      <c r="S151" s="52"/>
      <c r="T151" s="52"/>
      <c r="U151" s="52">
        <v>211360</v>
      </c>
      <c r="V151" s="52"/>
      <c r="W151" s="290">
        <v>246107</v>
      </c>
      <c r="X151" s="290"/>
      <c r="Y151" s="290"/>
      <c r="Z151" s="290">
        <v>33118.230000000003</v>
      </c>
      <c r="AA151" s="290">
        <v>31548.53</v>
      </c>
      <c r="AB151" s="290"/>
      <c r="AC151" s="290"/>
      <c r="AD151" s="62"/>
      <c r="AE151" s="62"/>
      <c r="AF151" s="62"/>
      <c r="AG151" s="62"/>
    </row>
    <row r="152" spans="1:33" x14ac:dyDescent="0.2">
      <c r="A152" s="62" t="s">
        <v>2259</v>
      </c>
      <c r="B152" s="288">
        <v>112194.85</v>
      </c>
      <c r="C152" s="288">
        <v>0</v>
      </c>
      <c r="D152" s="288">
        <v>69327.03</v>
      </c>
      <c r="E152" s="62">
        <v>100426.14</v>
      </c>
      <c r="F152" s="62">
        <v>-173734.32</v>
      </c>
      <c r="G152" s="62"/>
      <c r="H152" s="62"/>
      <c r="K152" s="289">
        <v>16850</v>
      </c>
      <c r="M152" s="289"/>
      <c r="N152" s="62"/>
      <c r="O152" s="62"/>
      <c r="P152" s="62">
        <v>-934226.31</v>
      </c>
      <c r="Q152" s="62">
        <v>1115345.6000000001</v>
      </c>
      <c r="R152" s="52">
        <v>6943.43</v>
      </c>
      <c r="S152" s="52"/>
      <c r="T152" s="52"/>
      <c r="U152" s="52">
        <v>186880</v>
      </c>
      <c r="V152" s="52"/>
      <c r="W152" s="290">
        <v>202720</v>
      </c>
      <c r="X152" s="290"/>
      <c r="Y152" s="290"/>
      <c r="Z152" s="290">
        <v>32006.18</v>
      </c>
      <c r="AA152" s="290">
        <v>48076.84</v>
      </c>
      <c r="AB152" s="290"/>
      <c r="AC152" s="290"/>
      <c r="AD152" s="62"/>
      <c r="AE152" s="62"/>
      <c r="AF152" s="62"/>
      <c r="AG152" s="62"/>
    </row>
    <row r="153" spans="1:33" x14ac:dyDescent="0.2">
      <c r="A153" s="62" t="s">
        <v>2262</v>
      </c>
      <c r="B153" s="288">
        <v>40001.769999999997</v>
      </c>
      <c r="C153" s="288">
        <v>0</v>
      </c>
      <c r="D153" s="288">
        <v>76483.56</v>
      </c>
      <c r="E153" s="62">
        <v>549791.43000000005</v>
      </c>
      <c r="F153" s="62">
        <v>74698.8</v>
      </c>
      <c r="G153" s="62"/>
      <c r="H153" s="62"/>
      <c r="K153" s="289">
        <v>76400</v>
      </c>
      <c r="M153" s="289"/>
      <c r="N153" s="62"/>
      <c r="O153" s="62"/>
      <c r="P153" s="62">
        <v>-329733.56</v>
      </c>
      <c r="Q153" s="62">
        <v>1161019.07</v>
      </c>
      <c r="R153" s="52">
        <v>1350</v>
      </c>
      <c r="S153" s="52"/>
      <c r="T153" s="52"/>
      <c r="U153" s="52">
        <v>204680</v>
      </c>
      <c r="V153" s="52"/>
      <c r="W153" s="290">
        <v>275620</v>
      </c>
      <c r="X153" s="290"/>
      <c r="Y153" s="290"/>
      <c r="Z153" s="290">
        <v>75472.06</v>
      </c>
      <c r="AA153" s="290">
        <v>18160.89</v>
      </c>
      <c r="AB153" s="290"/>
      <c r="AC153" s="290"/>
      <c r="AD153" s="62"/>
      <c r="AE153" s="62"/>
      <c r="AF153" s="62"/>
      <c r="AG153" s="62"/>
    </row>
    <row r="154" spans="1:33" x14ac:dyDescent="0.2">
      <c r="A154" s="62" t="s">
        <v>2311</v>
      </c>
      <c r="B154" s="288">
        <v>42703.040000000001</v>
      </c>
      <c r="C154" s="288"/>
      <c r="D154" s="288">
        <v>13983.45</v>
      </c>
      <c r="E154" s="62">
        <v>1209870.8</v>
      </c>
      <c r="F154" s="62">
        <v>348541.41</v>
      </c>
      <c r="G154" s="62"/>
      <c r="H154" s="62"/>
      <c r="K154" s="289">
        <v>51125</v>
      </c>
      <c r="M154" s="289"/>
      <c r="N154" s="62"/>
      <c r="O154" s="62"/>
      <c r="P154" s="62">
        <v>-318729.84999999998</v>
      </c>
      <c r="Q154" s="62">
        <v>1993235.29</v>
      </c>
      <c r="R154" s="52">
        <v>1360</v>
      </c>
      <c r="S154" s="52"/>
      <c r="T154" s="52"/>
      <c r="U154" s="52">
        <v>181120</v>
      </c>
      <c r="V154" s="52"/>
      <c r="W154" s="290">
        <v>197880</v>
      </c>
      <c r="X154" s="290"/>
      <c r="Y154" s="290"/>
      <c r="Z154" s="290">
        <v>49300.73</v>
      </c>
      <c r="AA154" s="290">
        <v>41335.01</v>
      </c>
      <c r="AB154" s="290"/>
      <c r="AC154" s="290"/>
      <c r="AD154" s="62"/>
      <c r="AE154" s="62"/>
      <c r="AF154" s="62"/>
      <c r="AG154" s="62"/>
    </row>
    <row r="157" spans="1:33" s="57" customFormat="1" x14ac:dyDescent="0.2">
      <c r="B157" s="275"/>
      <c r="C157" s="275"/>
      <c r="D157" s="275"/>
      <c r="I157" s="289"/>
      <c r="J157" s="289"/>
      <c r="K157" s="289"/>
      <c r="L157" s="289"/>
      <c r="M157" s="295"/>
      <c r="R157" s="276"/>
      <c r="S157" s="276"/>
      <c r="T157" s="276"/>
      <c r="U157" s="276"/>
      <c r="V157" s="276"/>
      <c r="W157" s="277"/>
      <c r="X157" s="277"/>
      <c r="Y157" s="277"/>
      <c r="Z157" s="277"/>
      <c r="AA157" s="277"/>
      <c r="AB157" s="277"/>
      <c r="AC157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M165"/>
  <sheetViews>
    <sheetView topLeftCell="AD112" zoomScale="68" zoomScaleNormal="68" workbookViewId="0">
      <selection activeCell="AL13" sqref="AL13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7" bestFit="1" customWidth="1"/>
    <col min="4" max="4" width="26.625" style="74" customWidth="1"/>
    <col min="5" max="5" width="33.125" style="56"/>
    <col min="6" max="8" width="33.125" style="123"/>
    <col min="9" max="12" width="33.125" style="56"/>
    <col min="13" max="16" width="33.125" style="289"/>
    <col min="17" max="17" width="33.125" style="273"/>
    <col min="18" max="21" width="33.125" style="56"/>
    <col min="22" max="26" width="33.125" style="100"/>
    <col min="27" max="31" width="33.125" style="124"/>
    <col min="32" max="32" width="22.875" style="124" bestFit="1" customWidth="1"/>
    <col min="33" max="33" width="33.75" style="124" bestFit="1" customWidth="1"/>
    <col min="34" max="34" width="19" style="103" bestFit="1" customWidth="1"/>
    <col min="35" max="35" width="15.5" style="37" bestFit="1" customWidth="1"/>
    <col min="36" max="36" width="15.125" style="26" bestFit="1" customWidth="1"/>
    <col min="37" max="37" width="15.125" style="17" bestFit="1" customWidth="1"/>
    <col min="38" max="38" width="15.125" style="19" bestFit="1" customWidth="1"/>
    <col min="39" max="39" width="16.875" style="26" bestFit="1" customWidth="1"/>
  </cols>
  <sheetData>
    <row r="1" spans="1:39" x14ac:dyDescent="0.2">
      <c r="E1" s="62" t="s">
        <v>590</v>
      </c>
      <c r="F1" s="288" t="s">
        <v>1438</v>
      </c>
      <c r="G1" s="288" t="s">
        <v>1439</v>
      </c>
      <c r="H1" s="288" t="s">
        <v>1440</v>
      </c>
      <c r="I1" s="62" t="s">
        <v>1442</v>
      </c>
      <c r="J1" s="62" t="s">
        <v>1443</v>
      </c>
      <c r="K1" s="62" t="s">
        <v>1444</v>
      </c>
      <c r="L1" s="62" t="s">
        <v>1587</v>
      </c>
      <c r="M1" s="289" t="s">
        <v>1445</v>
      </c>
      <c r="N1" s="289" t="s">
        <v>1446</v>
      </c>
      <c r="O1" s="289" t="s">
        <v>1447</v>
      </c>
      <c r="P1" s="289" t="s">
        <v>1448</v>
      </c>
      <c r="Q1" s="289" t="s">
        <v>1499</v>
      </c>
      <c r="R1" s="62" t="s">
        <v>1449</v>
      </c>
      <c r="S1" s="62" t="s">
        <v>1450</v>
      </c>
      <c r="T1" s="62" t="s">
        <v>1451</v>
      </c>
      <c r="U1" s="62" t="s">
        <v>1452</v>
      </c>
      <c r="V1" s="52" t="s">
        <v>1454</v>
      </c>
      <c r="W1" s="52" t="s">
        <v>1455</v>
      </c>
      <c r="X1" s="52" t="s">
        <v>1456</v>
      </c>
      <c r="Y1" s="52" t="s">
        <v>1457</v>
      </c>
      <c r="Z1" s="52" t="s">
        <v>1458</v>
      </c>
      <c r="AA1" s="290" t="s">
        <v>1459</v>
      </c>
      <c r="AB1" s="290" t="s">
        <v>1460</v>
      </c>
      <c r="AC1" s="290" t="s">
        <v>1461</v>
      </c>
      <c r="AD1" s="290" t="s">
        <v>1462</v>
      </c>
      <c r="AE1" s="290" t="s">
        <v>1463</v>
      </c>
      <c r="AF1" s="290" t="s">
        <v>1464</v>
      </c>
      <c r="AG1" s="290" t="s">
        <v>1466</v>
      </c>
      <c r="AH1" s="103" t="s">
        <v>6</v>
      </c>
      <c r="AI1" s="37" t="s">
        <v>7</v>
      </c>
      <c r="AJ1" s="26" t="s">
        <v>8</v>
      </c>
      <c r="AK1" s="17" t="s">
        <v>9</v>
      </c>
      <c r="AL1" s="19" t="s">
        <v>10</v>
      </c>
      <c r="AM1" s="26" t="s">
        <v>11</v>
      </c>
    </row>
    <row r="2" spans="1:39" x14ac:dyDescent="0.2">
      <c r="E2" s="62" t="s">
        <v>591</v>
      </c>
      <c r="F2" s="288" t="s">
        <v>1467</v>
      </c>
      <c r="G2" s="288" t="s">
        <v>1468</v>
      </c>
      <c r="H2" s="288" t="s">
        <v>1469</v>
      </c>
      <c r="I2" s="62" t="s">
        <v>1471</v>
      </c>
      <c r="J2" s="62" t="s">
        <v>1472</v>
      </c>
      <c r="K2" s="62" t="s">
        <v>1473</v>
      </c>
      <c r="L2" s="62" t="s">
        <v>1591</v>
      </c>
      <c r="M2" s="289" t="s">
        <v>1474</v>
      </c>
      <c r="N2" s="289" t="s">
        <v>1475</v>
      </c>
      <c r="O2" s="289" t="s">
        <v>1476</v>
      </c>
      <c r="P2" s="289" t="s">
        <v>1477</v>
      </c>
      <c r="Q2" s="289" t="s">
        <v>1501</v>
      </c>
      <c r="R2" s="62" t="s">
        <v>1478</v>
      </c>
      <c r="S2" s="62" t="s">
        <v>1479</v>
      </c>
      <c r="T2" s="62" t="s">
        <v>1480</v>
      </c>
      <c r="U2" s="62" t="s">
        <v>1481</v>
      </c>
      <c r="V2" s="52" t="s">
        <v>1483</v>
      </c>
      <c r="W2" s="52" t="s">
        <v>1484</v>
      </c>
      <c r="X2" s="52" t="s">
        <v>1485</v>
      </c>
      <c r="Y2" s="52" t="s">
        <v>1486</v>
      </c>
      <c r="Z2" s="52" t="s">
        <v>1487</v>
      </c>
      <c r="AA2" s="290" t="s">
        <v>1488</v>
      </c>
      <c r="AB2" s="290" t="s">
        <v>1489</v>
      </c>
      <c r="AC2" s="290" t="s">
        <v>1490</v>
      </c>
      <c r="AD2" s="290" t="s">
        <v>1491</v>
      </c>
      <c r="AE2" s="290" t="s">
        <v>1492</v>
      </c>
      <c r="AF2" s="290" t="s">
        <v>1493</v>
      </c>
      <c r="AG2" s="290" t="s">
        <v>1495</v>
      </c>
    </row>
    <row r="3" spans="1:39" x14ac:dyDescent="0.2">
      <c r="E3" s="62" t="s">
        <v>592</v>
      </c>
      <c r="F3" s="288">
        <v>44339028.990000002</v>
      </c>
      <c r="G3" s="288">
        <v>1083480.3999999999</v>
      </c>
      <c r="H3" s="288">
        <v>19304279.969999999</v>
      </c>
      <c r="I3" s="62">
        <v>114214895.18000001</v>
      </c>
      <c r="J3" s="62">
        <v>34496293.259999998</v>
      </c>
      <c r="K3" s="62">
        <v>2227.36</v>
      </c>
      <c r="L3" s="62">
        <v>194900</v>
      </c>
      <c r="M3" s="289">
        <v>585030</v>
      </c>
      <c r="N3" s="289">
        <v>4041964.71</v>
      </c>
      <c r="O3" s="289">
        <v>2351526.4900000002</v>
      </c>
      <c r="P3" s="289">
        <v>1627889.73</v>
      </c>
      <c r="Q3" s="289">
        <v>50000</v>
      </c>
      <c r="R3" s="62">
        <v>347586</v>
      </c>
      <c r="S3" s="62">
        <v>-2904863.25</v>
      </c>
      <c r="T3" s="62">
        <v>-9854590.25</v>
      </c>
      <c r="U3" s="62">
        <v>279347785.61000001</v>
      </c>
      <c r="V3" s="52">
        <v>20346517.34</v>
      </c>
      <c r="W3" s="52">
        <v>753330</v>
      </c>
      <c r="X3" s="52">
        <v>9716.39</v>
      </c>
      <c r="Y3" s="52">
        <v>28089186.199999999</v>
      </c>
      <c r="Z3" s="52">
        <v>3403892.04</v>
      </c>
      <c r="AA3" s="290">
        <v>34890284.159999996</v>
      </c>
      <c r="AB3" s="290">
        <v>17490</v>
      </c>
      <c r="AC3" s="290">
        <v>78280</v>
      </c>
      <c r="AD3" s="290">
        <v>12194095.199999999</v>
      </c>
      <c r="AE3" s="290">
        <v>5104980.3600000003</v>
      </c>
      <c r="AF3" s="290">
        <v>10000</v>
      </c>
      <c r="AG3" s="290">
        <v>874</v>
      </c>
      <c r="AH3" s="103">
        <f t="shared" ref="AH3:AM3" si="0">SUM(AH4:AH154)</f>
        <v>64726789.359999999</v>
      </c>
      <c r="AI3" s="37">
        <f t="shared" si="0"/>
        <v>8656410.9300000016</v>
      </c>
      <c r="AJ3" s="26">
        <f t="shared" si="0"/>
        <v>56070378.429999992</v>
      </c>
      <c r="AK3" s="17">
        <f t="shared" si="0"/>
        <v>52602641.969999991</v>
      </c>
      <c r="AL3" s="19">
        <f t="shared" si="0"/>
        <v>52296003.720000029</v>
      </c>
      <c r="AM3" s="32">
        <f t="shared" si="0"/>
        <v>306638.25000000041</v>
      </c>
    </row>
    <row r="4" spans="1:39" x14ac:dyDescent="0.2">
      <c r="A4" t="s">
        <v>538</v>
      </c>
      <c r="B4" t="s">
        <v>540</v>
      </c>
      <c r="C4" s="97">
        <v>3670</v>
      </c>
      <c r="D4" s="74" t="s">
        <v>1269</v>
      </c>
      <c r="E4" s="62" t="s">
        <v>2167</v>
      </c>
      <c r="F4" s="288">
        <v>119633.59</v>
      </c>
      <c r="G4" s="288">
        <v>20106.849999999999</v>
      </c>
      <c r="H4" s="288">
        <v>219366.86</v>
      </c>
      <c r="I4" s="62">
        <v>363964.51</v>
      </c>
      <c r="J4" s="62">
        <v>263701.59999999998</v>
      </c>
      <c r="K4" s="62"/>
      <c r="L4" s="62"/>
      <c r="N4" s="289">
        <v>24410</v>
      </c>
      <c r="Q4" s="289"/>
      <c r="R4" s="62"/>
      <c r="S4" s="62"/>
      <c r="T4" s="62"/>
      <c r="U4" s="62">
        <v>2193223.69</v>
      </c>
      <c r="V4" s="52">
        <v>89619.32</v>
      </c>
      <c r="W4" s="52"/>
      <c r="X4" s="52"/>
      <c r="Y4" s="52">
        <v>227580</v>
      </c>
      <c r="Z4" s="52"/>
      <c r="AA4" s="290">
        <v>259410</v>
      </c>
      <c r="AB4" s="290"/>
      <c r="AC4" s="290"/>
      <c r="AD4" s="290">
        <v>48153.98</v>
      </c>
      <c r="AE4" s="290">
        <v>10</v>
      </c>
      <c r="AF4" s="290"/>
      <c r="AG4" s="290"/>
      <c r="AH4" s="103">
        <f>SUM(F4:H4)</f>
        <v>359107.3</v>
      </c>
      <c r="AI4" s="37">
        <f>SUM(M4:Q4)</f>
        <v>24410</v>
      </c>
      <c r="AJ4" s="26">
        <f>AH4-AI4</f>
        <v>334697.3</v>
      </c>
      <c r="AK4" s="17">
        <f>SUM(V4:Z4)</f>
        <v>317199.32</v>
      </c>
      <c r="AL4" s="19">
        <f>SUM(AA4:AG4)</f>
        <v>307573.98</v>
      </c>
      <c r="AM4" s="32">
        <f>AK4-AL4</f>
        <v>9625.3400000000256</v>
      </c>
    </row>
    <row r="5" spans="1:39" x14ac:dyDescent="0.2">
      <c r="A5" t="s">
        <v>538</v>
      </c>
      <c r="B5" t="s">
        <v>540</v>
      </c>
      <c r="C5" s="97">
        <v>5165</v>
      </c>
      <c r="D5" s="74" t="s">
        <v>1270</v>
      </c>
      <c r="E5" s="62" t="s">
        <v>2168</v>
      </c>
      <c r="F5" s="288">
        <v>237753.64</v>
      </c>
      <c r="G5" s="288">
        <v>0</v>
      </c>
      <c r="H5" s="288">
        <v>60974.96</v>
      </c>
      <c r="I5" s="62">
        <v>881924.86</v>
      </c>
      <c r="J5" s="62">
        <v>546456.16</v>
      </c>
      <c r="K5" s="62"/>
      <c r="L5" s="62"/>
      <c r="N5" s="289">
        <v>38850</v>
      </c>
      <c r="Q5" s="289"/>
      <c r="R5" s="62">
        <v>72000</v>
      </c>
      <c r="S5" s="62"/>
      <c r="T5" s="62"/>
      <c r="U5" s="62">
        <v>1265427.9099999999</v>
      </c>
      <c r="V5" s="52">
        <v>0</v>
      </c>
      <c r="W5" s="52"/>
      <c r="X5" s="52"/>
      <c r="Y5" s="52">
        <v>282200</v>
      </c>
      <c r="Z5" s="52"/>
      <c r="AA5" s="290">
        <v>362786</v>
      </c>
      <c r="AB5" s="290"/>
      <c r="AC5" s="290"/>
      <c r="AD5" s="290">
        <v>125080.65</v>
      </c>
      <c r="AE5" s="290">
        <v>10</v>
      </c>
      <c r="AF5" s="290"/>
      <c r="AG5" s="290"/>
      <c r="AH5" s="103">
        <f t="shared" ref="AH5:AH68" si="1">SUM(F5:H5)</f>
        <v>298728.60000000003</v>
      </c>
      <c r="AI5" s="37">
        <f t="shared" ref="AI5:AI68" si="2">SUM(M5:Q5)</f>
        <v>38850</v>
      </c>
      <c r="AJ5" s="26">
        <f t="shared" ref="AJ5:AJ68" si="3">AH5-AI5</f>
        <v>259878.60000000003</v>
      </c>
      <c r="AK5" s="17">
        <f t="shared" ref="AK5:AK68" si="4">SUM(V5:Z5)</f>
        <v>282200</v>
      </c>
      <c r="AL5" s="19">
        <f t="shared" ref="AL5:AL68" si="5">SUM(AA5:AG5)</f>
        <v>487876.65</v>
      </c>
      <c r="AM5" s="32">
        <f t="shared" ref="AM5:AM68" si="6">AK5-AL5</f>
        <v>-205676.65000000002</v>
      </c>
    </row>
    <row r="6" spans="1:39" x14ac:dyDescent="0.2">
      <c r="A6" t="s">
        <v>538</v>
      </c>
      <c r="B6" t="s">
        <v>540</v>
      </c>
      <c r="C6" s="97">
        <v>4663</v>
      </c>
      <c r="D6" s="74" t="s">
        <v>1271</v>
      </c>
      <c r="E6" s="62" t="s">
        <v>2169</v>
      </c>
      <c r="F6" s="288">
        <v>201157.1</v>
      </c>
      <c r="G6" s="288">
        <v>0</v>
      </c>
      <c r="H6" s="288">
        <v>84865.46</v>
      </c>
      <c r="I6" s="62">
        <v>934552.49</v>
      </c>
      <c r="J6" s="62">
        <v>389561.84</v>
      </c>
      <c r="K6" s="62"/>
      <c r="L6" s="62"/>
      <c r="N6" s="289">
        <v>12150</v>
      </c>
      <c r="P6" s="289">
        <v>591.80999999999995</v>
      </c>
      <c r="Q6" s="289"/>
      <c r="R6" s="62">
        <v>110000</v>
      </c>
      <c r="S6" s="62"/>
      <c r="T6" s="62"/>
      <c r="U6" s="62">
        <v>3482828.65</v>
      </c>
      <c r="V6" s="52">
        <v>0</v>
      </c>
      <c r="W6" s="52"/>
      <c r="X6" s="52"/>
      <c r="Y6" s="52">
        <v>258400</v>
      </c>
      <c r="Z6" s="52"/>
      <c r="AA6" s="290">
        <v>307849</v>
      </c>
      <c r="AB6" s="290"/>
      <c r="AC6" s="290"/>
      <c r="AD6" s="290">
        <v>160394.17000000001</v>
      </c>
      <c r="AE6" s="290">
        <v>10</v>
      </c>
      <c r="AF6" s="290"/>
      <c r="AG6" s="290"/>
      <c r="AH6" s="103">
        <f t="shared" si="1"/>
        <v>286022.56</v>
      </c>
      <c r="AI6" s="37">
        <f t="shared" si="2"/>
        <v>12741.81</v>
      </c>
      <c r="AJ6" s="26">
        <f t="shared" si="3"/>
        <v>273280.75</v>
      </c>
      <c r="AK6" s="17">
        <f t="shared" si="4"/>
        <v>258400</v>
      </c>
      <c r="AL6" s="19">
        <f t="shared" si="5"/>
        <v>468253.17000000004</v>
      </c>
      <c r="AM6" s="32">
        <f t="shared" si="6"/>
        <v>-209853.17000000004</v>
      </c>
    </row>
    <row r="7" spans="1:39" x14ac:dyDescent="0.2">
      <c r="A7" t="s">
        <v>538</v>
      </c>
      <c r="B7" t="s">
        <v>540</v>
      </c>
      <c r="C7" s="97">
        <v>4364</v>
      </c>
      <c r="D7" s="74" t="s">
        <v>1272</v>
      </c>
      <c r="E7" s="62" t="s">
        <v>2170</v>
      </c>
      <c r="F7" s="288">
        <v>10252.75</v>
      </c>
      <c r="G7" s="288">
        <v>0</v>
      </c>
      <c r="H7" s="288">
        <v>122733</v>
      </c>
      <c r="I7" s="62">
        <v>578495.86</v>
      </c>
      <c r="J7" s="62">
        <v>469572.82</v>
      </c>
      <c r="K7" s="62"/>
      <c r="L7" s="62"/>
      <c r="N7" s="289">
        <v>162266.63</v>
      </c>
      <c r="Q7" s="289"/>
      <c r="R7" s="62"/>
      <c r="S7" s="62"/>
      <c r="T7" s="62"/>
      <c r="U7" s="62">
        <v>3940312</v>
      </c>
      <c r="V7" s="52">
        <v>87489.69</v>
      </c>
      <c r="W7" s="52"/>
      <c r="X7" s="52"/>
      <c r="Y7" s="52">
        <v>171740</v>
      </c>
      <c r="Z7" s="52"/>
      <c r="AA7" s="290">
        <v>225170</v>
      </c>
      <c r="AB7" s="290"/>
      <c r="AC7" s="290"/>
      <c r="AD7" s="290">
        <v>90246.69</v>
      </c>
      <c r="AE7" s="290">
        <v>33000.65</v>
      </c>
      <c r="AF7" s="290"/>
      <c r="AG7" s="290"/>
      <c r="AH7" s="103">
        <f t="shared" si="1"/>
        <v>132985.75</v>
      </c>
      <c r="AI7" s="37">
        <f t="shared" si="2"/>
        <v>162266.63</v>
      </c>
      <c r="AJ7" s="26">
        <f t="shared" si="3"/>
        <v>-29280.880000000005</v>
      </c>
      <c r="AK7" s="17">
        <f t="shared" si="4"/>
        <v>259229.69</v>
      </c>
      <c r="AL7" s="19">
        <f t="shared" si="5"/>
        <v>348417.34</v>
      </c>
      <c r="AM7" s="32">
        <f t="shared" si="6"/>
        <v>-89187.650000000023</v>
      </c>
    </row>
    <row r="8" spans="1:39" x14ac:dyDescent="0.2">
      <c r="A8" t="s">
        <v>538</v>
      </c>
      <c r="B8" t="s">
        <v>540</v>
      </c>
      <c r="C8" s="97">
        <v>4222</v>
      </c>
      <c r="D8" s="74" t="s">
        <v>1273</v>
      </c>
      <c r="E8" s="62" t="s">
        <v>2171</v>
      </c>
      <c r="F8" s="288">
        <v>428846.19</v>
      </c>
      <c r="G8" s="288">
        <v>0</v>
      </c>
      <c r="H8" s="288">
        <v>49887.77</v>
      </c>
      <c r="I8" s="62">
        <v>396051.86</v>
      </c>
      <c r="J8" s="62">
        <v>224081.19</v>
      </c>
      <c r="K8" s="62"/>
      <c r="L8" s="62">
        <v>194900</v>
      </c>
      <c r="N8" s="289">
        <v>21750</v>
      </c>
      <c r="Q8" s="289"/>
      <c r="R8" s="62"/>
      <c r="S8" s="62"/>
      <c r="T8" s="62"/>
      <c r="U8" s="62">
        <v>2735240.51</v>
      </c>
      <c r="V8" s="52">
        <v>6847.91</v>
      </c>
      <c r="W8" s="52"/>
      <c r="X8" s="52"/>
      <c r="Y8" s="52">
        <v>223910</v>
      </c>
      <c r="Z8" s="52"/>
      <c r="AA8" s="290">
        <v>245750</v>
      </c>
      <c r="AB8" s="290"/>
      <c r="AC8" s="290"/>
      <c r="AD8" s="290">
        <v>59158.03</v>
      </c>
      <c r="AE8" s="290">
        <v>13220.09</v>
      </c>
      <c r="AF8" s="290"/>
      <c r="AG8" s="290"/>
      <c r="AH8" s="103">
        <f t="shared" si="1"/>
        <v>478733.96</v>
      </c>
      <c r="AI8" s="37">
        <f t="shared" si="2"/>
        <v>21750</v>
      </c>
      <c r="AJ8" s="26">
        <f t="shared" si="3"/>
        <v>456983.96</v>
      </c>
      <c r="AK8" s="17">
        <f t="shared" si="4"/>
        <v>230757.91</v>
      </c>
      <c r="AL8" s="19">
        <f t="shared" si="5"/>
        <v>318128.12000000005</v>
      </c>
      <c r="AM8" s="32">
        <f t="shared" si="6"/>
        <v>-87370.21000000005</v>
      </c>
    </row>
    <row r="9" spans="1:39" x14ac:dyDescent="0.2">
      <c r="A9" t="s">
        <v>538</v>
      </c>
      <c r="B9" t="s">
        <v>540</v>
      </c>
      <c r="C9" s="97">
        <v>3681</v>
      </c>
      <c r="D9" s="74" t="s">
        <v>1274</v>
      </c>
      <c r="E9" s="62" t="s">
        <v>2172</v>
      </c>
      <c r="F9" s="288">
        <v>7119.49</v>
      </c>
      <c r="G9" s="288">
        <v>0</v>
      </c>
      <c r="H9" s="288">
        <v>63391.19</v>
      </c>
      <c r="I9" s="62">
        <v>757025.11</v>
      </c>
      <c r="J9" s="62">
        <v>1123357.94</v>
      </c>
      <c r="K9" s="62"/>
      <c r="L9" s="62"/>
      <c r="N9" s="289">
        <v>11490</v>
      </c>
      <c r="Q9" s="289"/>
      <c r="R9" s="62"/>
      <c r="S9" s="62"/>
      <c r="T9" s="62">
        <v>180423.8</v>
      </c>
      <c r="U9" s="62">
        <v>2266802.89</v>
      </c>
      <c r="V9" s="52">
        <v>0</v>
      </c>
      <c r="W9" s="52"/>
      <c r="X9" s="52"/>
      <c r="Y9" s="52">
        <v>192280</v>
      </c>
      <c r="Z9" s="52"/>
      <c r="AA9" s="290">
        <v>217534</v>
      </c>
      <c r="AB9" s="290"/>
      <c r="AC9" s="290"/>
      <c r="AD9" s="290">
        <v>84131.56</v>
      </c>
      <c r="AE9" s="290">
        <v>10</v>
      </c>
      <c r="AF9" s="290"/>
      <c r="AG9" s="290"/>
      <c r="AH9" s="103">
        <f t="shared" si="1"/>
        <v>70510.680000000008</v>
      </c>
      <c r="AI9" s="37">
        <f t="shared" si="2"/>
        <v>11490</v>
      </c>
      <c r="AJ9" s="26">
        <f t="shared" si="3"/>
        <v>59020.680000000008</v>
      </c>
      <c r="AK9" s="17">
        <f t="shared" si="4"/>
        <v>192280</v>
      </c>
      <c r="AL9" s="19">
        <f t="shared" si="5"/>
        <v>301675.56</v>
      </c>
      <c r="AM9" s="32">
        <f t="shared" si="6"/>
        <v>-109395.56</v>
      </c>
    </row>
    <row r="10" spans="1:39" x14ac:dyDescent="0.2">
      <c r="A10" t="s">
        <v>538</v>
      </c>
      <c r="B10" t="s">
        <v>540</v>
      </c>
      <c r="C10" s="97">
        <v>2627</v>
      </c>
      <c r="D10" s="74" t="s">
        <v>1275</v>
      </c>
      <c r="E10" s="62" t="s">
        <v>2173</v>
      </c>
      <c r="F10" s="288">
        <v>195284.49</v>
      </c>
      <c r="G10" s="288">
        <v>7800</v>
      </c>
      <c r="H10" s="288">
        <v>426960.64000000001</v>
      </c>
      <c r="I10" s="62">
        <v>946760.54</v>
      </c>
      <c r="J10" s="62">
        <v>685636.36</v>
      </c>
      <c r="K10" s="62"/>
      <c r="L10" s="62"/>
      <c r="N10" s="289">
        <v>41834</v>
      </c>
      <c r="Q10" s="289"/>
      <c r="R10" s="62">
        <v>18000</v>
      </c>
      <c r="S10" s="62"/>
      <c r="T10" s="62"/>
      <c r="U10" s="62">
        <v>2678016.84</v>
      </c>
      <c r="V10" s="52">
        <v>450135.55</v>
      </c>
      <c r="W10" s="52">
        <v>260</v>
      </c>
      <c r="X10" s="52"/>
      <c r="Y10" s="52">
        <v>113600</v>
      </c>
      <c r="Z10" s="52"/>
      <c r="AA10" s="290">
        <v>145320</v>
      </c>
      <c r="AB10" s="290"/>
      <c r="AC10" s="290"/>
      <c r="AD10" s="290">
        <v>451670.82</v>
      </c>
      <c r="AE10" s="290">
        <v>20630</v>
      </c>
      <c r="AF10" s="290"/>
      <c r="AG10" s="290"/>
      <c r="AH10" s="103">
        <f t="shared" si="1"/>
        <v>630045.13</v>
      </c>
      <c r="AI10" s="37">
        <f t="shared" si="2"/>
        <v>41834</v>
      </c>
      <c r="AJ10" s="26">
        <f t="shared" si="3"/>
        <v>588211.13</v>
      </c>
      <c r="AK10" s="17">
        <f t="shared" si="4"/>
        <v>563995.55000000005</v>
      </c>
      <c r="AL10" s="19">
        <f t="shared" si="5"/>
        <v>617620.82000000007</v>
      </c>
      <c r="AM10" s="32">
        <f t="shared" si="6"/>
        <v>-53625.270000000019</v>
      </c>
    </row>
    <row r="11" spans="1:39" x14ac:dyDescent="0.2">
      <c r="A11" t="s">
        <v>538</v>
      </c>
      <c r="B11" t="s">
        <v>540</v>
      </c>
      <c r="C11" s="97">
        <v>2345</v>
      </c>
      <c r="D11" s="74" t="s">
        <v>1276</v>
      </c>
      <c r="E11" s="62" t="s">
        <v>2174</v>
      </c>
      <c r="F11" s="288">
        <v>61069.26</v>
      </c>
      <c r="G11" s="288">
        <v>0</v>
      </c>
      <c r="H11" s="288">
        <v>112182.75</v>
      </c>
      <c r="I11" s="62">
        <v>1999455.3</v>
      </c>
      <c r="J11" s="62">
        <v>33420.35</v>
      </c>
      <c r="K11" s="62"/>
      <c r="L11" s="62"/>
      <c r="N11" s="289">
        <v>39980</v>
      </c>
      <c r="P11" s="289">
        <v>25804.73</v>
      </c>
      <c r="Q11" s="289"/>
      <c r="R11" s="62"/>
      <c r="S11" s="62"/>
      <c r="T11" s="62"/>
      <c r="U11" s="62">
        <v>585220.22</v>
      </c>
      <c r="V11" s="52">
        <v>2566.67</v>
      </c>
      <c r="W11" s="52"/>
      <c r="X11" s="52">
        <v>1.3</v>
      </c>
      <c r="Y11" s="52">
        <v>146580</v>
      </c>
      <c r="Z11" s="52"/>
      <c r="AA11" s="290">
        <v>228200</v>
      </c>
      <c r="AB11" s="290"/>
      <c r="AC11" s="290"/>
      <c r="AD11" s="290">
        <v>89501.14</v>
      </c>
      <c r="AE11" s="290">
        <v>299715.05</v>
      </c>
      <c r="AF11" s="290"/>
      <c r="AG11" s="290"/>
      <c r="AH11" s="103">
        <f t="shared" si="1"/>
        <v>173252.01</v>
      </c>
      <c r="AI11" s="37">
        <f t="shared" si="2"/>
        <v>65784.73</v>
      </c>
      <c r="AJ11" s="26">
        <f t="shared" si="3"/>
        <v>107467.28000000001</v>
      </c>
      <c r="AK11" s="17">
        <f t="shared" si="4"/>
        <v>149147.97</v>
      </c>
      <c r="AL11" s="19">
        <f t="shared" si="5"/>
        <v>617416.18999999994</v>
      </c>
      <c r="AM11" s="32">
        <f t="shared" si="6"/>
        <v>-468268.22</v>
      </c>
    </row>
    <row r="12" spans="1:39" x14ac:dyDescent="0.2">
      <c r="A12" t="s">
        <v>538</v>
      </c>
      <c r="B12" t="s">
        <v>540</v>
      </c>
      <c r="C12" s="97">
        <v>2209</v>
      </c>
      <c r="D12" s="74" t="s">
        <v>1277</v>
      </c>
      <c r="E12" s="62" t="s">
        <v>2175</v>
      </c>
      <c r="F12" s="288">
        <v>330253.8</v>
      </c>
      <c r="G12" s="288">
        <v>0</v>
      </c>
      <c r="H12" s="288">
        <v>306860.07</v>
      </c>
      <c r="I12" s="62">
        <v>522689.02</v>
      </c>
      <c r="J12" s="62">
        <v>1028512.3</v>
      </c>
      <c r="K12" s="62"/>
      <c r="L12" s="62"/>
      <c r="N12" s="289">
        <v>17150</v>
      </c>
      <c r="Q12" s="289"/>
      <c r="R12" s="62">
        <v>55000</v>
      </c>
      <c r="S12" s="62"/>
      <c r="T12" s="62"/>
      <c r="U12" s="62">
        <v>1804328.64</v>
      </c>
      <c r="V12" s="52">
        <v>0</v>
      </c>
      <c r="W12" s="52"/>
      <c r="X12" s="52"/>
      <c r="Y12" s="52">
        <v>240360</v>
      </c>
      <c r="Z12" s="52"/>
      <c r="AA12" s="290">
        <v>258360</v>
      </c>
      <c r="AB12" s="290"/>
      <c r="AC12" s="290"/>
      <c r="AD12" s="290">
        <v>34018.18</v>
      </c>
      <c r="AE12" s="290">
        <v>20141.86</v>
      </c>
      <c r="AF12" s="290"/>
      <c r="AG12" s="290">
        <v>370</v>
      </c>
      <c r="AH12" s="103">
        <f t="shared" si="1"/>
        <v>637113.87</v>
      </c>
      <c r="AI12" s="37">
        <f t="shared" si="2"/>
        <v>17150</v>
      </c>
      <c r="AJ12" s="26">
        <f t="shared" si="3"/>
        <v>619963.87</v>
      </c>
      <c r="AK12" s="17">
        <f t="shared" si="4"/>
        <v>240360</v>
      </c>
      <c r="AL12" s="19">
        <f t="shared" si="5"/>
        <v>312890.03999999998</v>
      </c>
      <c r="AM12" s="32">
        <f t="shared" si="6"/>
        <v>-72530.039999999979</v>
      </c>
    </row>
    <row r="13" spans="1:39" x14ac:dyDescent="0.2">
      <c r="A13" t="s">
        <v>538</v>
      </c>
      <c r="B13" t="s">
        <v>540</v>
      </c>
      <c r="C13" s="97">
        <v>2329</v>
      </c>
      <c r="D13" s="74" t="s">
        <v>1278</v>
      </c>
      <c r="E13" s="62" t="s">
        <v>2176</v>
      </c>
      <c r="F13" s="288">
        <v>108421.1</v>
      </c>
      <c r="G13" s="288">
        <v>12974.59</v>
      </c>
      <c r="H13" s="288">
        <v>87941.29</v>
      </c>
      <c r="I13" s="62">
        <v>194211.97</v>
      </c>
      <c r="J13" s="62">
        <v>315550.09000000003</v>
      </c>
      <c r="K13" s="62"/>
      <c r="L13" s="62"/>
      <c r="N13" s="289">
        <v>10550</v>
      </c>
      <c r="Q13" s="289"/>
      <c r="R13" s="62">
        <v>35000</v>
      </c>
      <c r="S13" s="62"/>
      <c r="T13" s="62"/>
      <c r="U13" s="62">
        <v>667029.63</v>
      </c>
      <c r="V13" s="52">
        <v>91258.8</v>
      </c>
      <c r="W13" s="52"/>
      <c r="X13" s="52"/>
      <c r="Y13" s="52">
        <v>203120</v>
      </c>
      <c r="Z13" s="52"/>
      <c r="AA13" s="290">
        <v>214296</v>
      </c>
      <c r="AB13" s="290"/>
      <c r="AC13" s="290"/>
      <c r="AD13" s="290">
        <v>77968.7</v>
      </c>
      <c r="AE13" s="290">
        <v>10</v>
      </c>
      <c r="AF13" s="290"/>
      <c r="AG13" s="290"/>
      <c r="AH13" s="103">
        <f t="shared" si="1"/>
        <v>209336.97999999998</v>
      </c>
      <c r="AI13" s="37">
        <f t="shared" si="2"/>
        <v>10550</v>
      </c>
      <c r="AJ13" s="26">
        <f t="shared" si="3"/>
        <v>198786.97999999998</v>
      </c>
      <c r="AK13" s="17">
        <f t="shared" si="4"/>
        <v>294378.8</v>
      </c>
      <c r="AL13" s="19">
        <f t="shared" si="5"/>
        <v>292274.7</v>
      </c>
      <c r="AM13" s="32">
        <f t="shared" si="6"/>
        <v>2104.0999999999767</v>
      </c>
    </row>
    <row r="14" spans="1:39" x14ac:dyDescent="0.2">
      <c r="A14" t="s">
        <v>538</v>
      </c>
      <c r="B14" t="s">
        <v>540</v>
      </c>
      <c r="C14" s="97">
        <v>2781</v>
      </c>
      <c r="D14" s="74" t="s">
        <v>1279</v>
      </c>
      <c r="E14" s="62" t="s">
        <v>2177</v>
      </c>
      <c r="F14" s="288">
        <v>10434.16</v>
      </c>
      <c r="G14" s="288">
        <v>0</v>
      </c>
      <c r="H14" s="288">
        <v>387818.17</v>
      </c>
      <c r="I14" s="62">
        <v>3</v>
      </c>
      <c r="J14" s="62">
        <v>335872.9</v>
      </c>
      <c r="K14" s="62"/>
      <c r="L14" s="62"/>
      <c r="N14" s="289">
        <v>48920</v>
      </c>
      <c r="Q14" s="289"/>
      <c r="R14" s="62">
        <v>15000</v>
      </c>
      <c r="S14" s="62"/>
      <c r="T14" s="62"/>
      <c r="U14" s="62">
        <v>818351.54</v>
      </c>
      <c r="V14" s="52">
        <v>84925.93</v>
      </c>
      <c r="W14" s="52"/>
      <c r="X14" s="52"/>
      <c r="Y14" s="52">
        <v>117260</v>
      </c>
      <c r="Z14" s="52"/>
      <c r="AA14" s="290">
        <v>173416</v>
      </c>
      <c r="AB14" s="290"/>
      <c r="AC14" s="290"/>
      <c r="AD14" s="290">
        <v>75200.19</v>
      </c>
      <c r="AE14" s="290">
        <v>7423.6</v>
      </c>
      <c r="AF14" s="290"/>
      <c r="AG14" s="290"/>
      <c r="AH14" s="103">
        <f t="shared" si="1"/>
        <v>398252.32999999996</v>
      </c>
      <c r="AI14" s="37">
        <f t="shared" si="2"/>
        <v>48920</v>
      </c>
      <c r="AJ14" s="26">
        <f t="shared" si="3"/>
        <v>349332.32999999996</v>
      </c>
      <c r="AK14" s="17">
        <f t="shared" si="4"/>
        <v>202185.93</v>
      </c>
      <c r="AL14" s="19">
        <f t="shared" si="5"/>
        <v>256039.79</v>
      </c>
      <c r="AM14" s="32">
        <f t="shared" si="6"/>
        <v>-53853.860000000015</v>
      </c>
    </row>
    <row r="15" spans="1:39" x14ac:dyDescent="0.2">
      <c r="A15" t="s">
        <v>538</v>
      </c>
      <c r="B15" t="s">
        <v>540</v>
      </c>
      <c r="C15" s="97">
        <v>3427</v>
      </c>
      <c r="D15" s="74" t="s">
        <v>1280</v>
      </c>
      <c r="E15" s="62" t="s">
        <v>2178</v>
      </c>
      <c r="F15" s="288">
        <v>33040.43</v>
      </c>
      <c r="G15" s="288"/>
      <c r="H15" s="288">
        <v>132645.48000000001</v>
      </c>
      <c r="I15" s="62">
        <v>1702662.97</v>
      </c>
      <c r="J15" s="62">
        <v>241849.91</v>
      </c>
      <c r="K15" s="62"/>
      <c r="L15" s="62"/>
      <c r="N15" s="289">
        <v>17900</v>
      </c>
      <c r="P15" s="289">
        <v>124.26</v>
      </c>
      <c r="Q15" s="289"/>
      <c r="R15" s="62"/>
      <c r="S15" s="62"/>
      <c r="T15" s="62"/>
      <c r="U15" s="62">
        <v>3873985.05</v>
      </c>
      <c r="V15" s="52">
        <v>3000</v>
      </c>
      <c r="W15" s="52"/>
      <c r="X15" s="52"/>
      <c r="Y15" s="52">
        <v>231880</v>
      </c>
      <c r="Z15" s="52"/>
      <c r="AA15" s="290">
        <v>244880</v>
      </c>
      <c r="AB15" s="290"/>
      <c r="AC15" s="290"/>
      <c r="AD15" s="290">
        <v>47924.800000000003</v>
      </c>
      <c r="AE15" s="290">
        <v>329632.17</v>
      </c>
      <c r="AF15" s="290"/>
      <c r="AG15" s="290"/>
      <c r="AH15" s="103">
        <f t="shared" si="1"/>
        <v>165685.91</v>
      </c>
      <c r="AI15" s="37">
        <f t="shared" si="2"/>
        <v>18024.259999999998</v>
      </c>
      <c r="AJ15" s="26">
        <f t="shared" si="3"/>
        <v>147661.65</v>
      </c>
      <c r="AK15" s="17">
        <f t="shared" si="4"/>
        <v>234880</v>
      </c>
      <c r="AL15" s="19">
        <f t="shared" si="5"/>
        <v>622436.97</v>
      </c>
      <c r="AM15" s="32">
        <f t="shared" si="6"/>
        <v>-387556.97</v>
      </c>
    </row>
    <row r="16" spans="1:39" x14ac:dyDescent="0.2">
      <c r="A16" t="s">
        <v>538</v>
      </c>
      <c r="B16" t="s">
        <v>540</v>
      </c>
      <c r="C16" s="97">
        <v>2582</v>
      </c>
      <c r="D16" s="74" t="s">
        <v>1281</v>
      </c>
      <c r="E16" s="62" t="s">
        <v>2179</v>
      </c>
      <c r="F16" s="288">
        <v>7820.03</v>
      </c>
      <c r="G16" s="288">
        <v>9540</v>
      </c>
      <c r="H16" s="288">
        <v>239168.79</v>
      </c>
      <c r="I16" s="62">
        <v>1544032.44</v>
      </c>
      <c r="J16" s="62">
        <v>197525.81</v>
      </c>
      <c r="K16" s="62"/>
      <c r="L16" s="62"/>
      <c r="N16" s="289">
        <v>42942</v>
      </c>
      <c r="Q16" s="289"/>
      <c r="R16" s="62"/>
      <c r="S16" s="62"/>
      <c r="T16" s="62"/>
      <c r="U16" s="62">
        <v>2037072.22</v>
      </c>
      <c r="V16" s="52">
        <v>59540.92</v>
      </c>
      <c r="W16" s="52"/>
      <c r="X16" s="52"/>
      <c r="Y16" s="52">
        <v>153860</v>
      </c>
      <c r="Z16" s="52">
        <v>60000</v>
      </c>
      <c r="AA16" s="290">
        <v>209427</v>
      </c>
      <c r="AB16" s="290"/>
      <c r="AC16" s="290"/>
      <c r="AD16" s="290">
        <v>34147.71</v>
      </c>
      <c r="AE16" s="290">
        <v>13025.18</v>
      </c>
      <c r="AF16" s="290"/>
      <c r="AG16" s="290"/>
      <c r="AH16" s="103">
        <f t="shared" si="1"/>
        <v>256528.82</v>
      </c>
      <c r="AI16" s="37">
        <f t="shared" si="2"/>
        <v>42942</v>
      </c>
      <c r="AJ16" s="26">
        <f t="shared" si="3"/>
        <v>213586.82</v>
      </c>
      <c r="AK16" s="17">
        <f t="shared" si="4"/>
        <v>273400.92</v>
      </c>
      <c r="AL16" s="19">
        <f t="shared" si="5"/>
        <v>256599.88999999998</v>
      </c>
      <c r="AM16" s="32">
        <f t="shared" si="6"/>
        <v>16801.03</v>
      </c>
    </row>
    <row r="17" spans="1:39" x14ac:dyDescent="0.2">
      <c r="A17" t="s">
        <v>538</v>
      </c>
      <c r="B17" t="s">
        <v>540</v>
      </c>
      <c r="C17" s="97">
        <v>1491</v>
      </c>
      <c r="D17" s="74" t="s">
        <v>1282</v>
      </c>
      <c r="E17" s="62" t="s">
        <v>2180</v>
      </c>
      <c r="F17" s="288">
        <v>193489.66</v>
      </c>
      <c r="G17" s="288">
        <v>0</v>
      </c>
      <c r="H17" s="288">
        <v>68351.539999999994</v>
      </c>
      <c r="I17" s="62">
        <v>270980.90000000002</v>
      </c>
      <c r="J17" s="62">
        <v>508154.19</v>
      </c>
      <c r="K17" s="62"/>
      <c r="L17" s="62"/>
      <c r="N17" s="289">
        <v>19658</v>
      </c>
      <c r="Q17" s="289"/>
      <c r="R17" s="62"/>
      <c r="S17" s="62"/>
      <c r="T17" s="62"/>
      <c r="U17" s="62">
        <v>2706524.69</v>
      </c>
      <c r="V17" s="52">
        <v>39723.379999999997</v>
      </c>
      <c r="W17" s="52"/>
      <c r="X17" s="52"/>
      <c r="Y17" s="52">
        <v>197420</v>
      </c>
      <c r="Z17" s="52"/>
      <c r="AA17" s="290">
        <v>219773</v>
      </c>
      <c r="AB17" s="290"/>
      <c r="AC17" s="290"/>
      <c r="AD17" s="290">
        <v>35354.660000000003</v>
      </c>
      <c r="AE17" s="290">
        <v>17747.150000000001</v>
      </c>
      <c r="AF17" s="290"/>
      <c r="AG17" s="290"/>
      <c r="AH17" s="103">
        <f t="shared" si="1"/>
        <v>261841.2</v>
      </c>
      <c r="AI17" s="37">
        <f t="shared" si="2"/>
        <v>19658</v>
      </c>
      <c r="AJ17" s="26">
        <f t="shared" si="3"/>
        <v>242183.2</v>
      </c>
      <c r="AK17" s="17">
        <f t="shared" si="4"/>
        <v>237143.38</v>
      </c>
      <c r="AL17" s="19">
        <f t="shared" si="5"/>
        <v>272874.81</v>
      </c>
      <c r="AM17" s="32">
        <f t="shared" si="6"/>
        <v>-35731.429999999993</v>
      </c>
    </row>
    <row r="18" spans="1:39" x14ac:dyDescent="0.2">
      <c r="A18" t="s">
        <v>538</v>
      </c>
      <c r="B18" t="s">
        <v>540</v>
      </c>
      <c r="C18" s="97">
        <v>2154</v>
      </c>
      <c r="D18" s="74" t="s">
        <v>1283</v>
      </c>
      <c r="E18" s="62" t="s">
        <v>2181</v>
      </c>
      <c r="F18" s="288">
        <v>115142.77</v>
      </c>
      <c r="G18" s="288">
        <v>44600</v>
      </c>
      <c r="H18" s="288">
        <v>141154.64000000001</v>
      </c>
      <c r="I18" s="62">
        <v>83655.039999999994</v>
      </c>
      <c r="J18" s="62">
        <v>234739.75</v>
      </c>
      <c r="K18" s="62"/>
      <c r="L18" s="62"/>
      <c r="N18" s="289">
        <v>24250</v>
      </c>
      <c r="Q18" s="289"/>
      <c r="R18" s="62"/>
      <c r="S18" s="62"/>
      <c r="T18" s="62"/>
      <c r="U18" s="62">
        <v>865508.28</v>
      </c>
      <c r="V18" s="52">
        <v>143146.35</v>
      </c>
      <c r="W18" s="52"/>
      <c r="X18" s="52"/>
      <c r="Y18" s="52">
        <v>162120</v>
      </c>
      <c r="Z18" s="52"/>
      <c r="AA18" s="290">
        <v>187320</v>
      </c>
      <c r="AB18" s="290"/>
      <c r="AC18" s="290"/>
      <c r="AD18" s="290">
        <v>77594.740000000005</v>
      </c>
      <c r="AE18" s="290">
        <v>10</v>
      </c>
      <c r="AF18" s="290"/>
      <c r="AG18" s="290"/>
      <c r="AH18" s="103">
        <f t="shared" si="1"/>
        <v>300897.41000000003</v>
      </c>
      <c r="AI18" s="37">
        <f t="shared" si="2"/>
        <v>24250</v>
      </c>
      <c r="AJ18" s="26">
        <f t="shared" si="3"/>
        <v>276647.41000000003</v>
      </c>
      <c r="AK18" s="17">
        <f t="shared" si="4"/>
        <v>305266.34999999998</v>
      </c>
      <c r="AL18" s="19">
        <f t="shared" si="5"/>
        <v>264924.74</v>
      </c>
      <c r="AM18" s="32">
        <f t="shared" si="6"/>
        <v>40341.609999999986</v>
      </c>
    </row>
    <row r="19" spans="1:39" x14ac:dyDescent="0.2">
      <c r="A19" t="s">
        <v>538</v>
      </c>
      <c r="B19" t="s">
        <v>540</v>
      </c>
      <c r="C19" s="97">
        <v>3909</v>
      </c>
      <c r="D19" s="74" t="s">
        <v>1284</v>
      </c>
      <c r="E19" s="62" t="s">
        <v>2182</v>
      </c>
      <c r="F19" s="288">
        <v>50423.34</v>
      </c>
      <c r="G19" s="288">
        <v>0</v>
      </c>
      <c r="H19" s="288">
        <v>107544.64</v>
      </c>
      <c r="I19" s="62">
        <v>48150.15</v>
      </c>
      <c r="J19" s="62">
        <v>159625.53</v>
      </c>
      <c r="K19" s="62"/>
      <c r="L19" s="62"/>
      <c r="N19" s="289">
        <v>64690</v>
      </c>
      <c r="Q19" s="289"/>
      <c r="R19" s="62"/>
      <c r="S19" s="62"/>
      <c r="T19" s="62"/>
      <c r="U19" s="62">
        <v>2831701.19</v>
      </c>
      <c r="V19" s="52">
        <v>59873.86</v>
      </c>
      <c r="W19" s="52"/>
      <c r="X19" s="52"/>
      <c r="Y19" s="52">
        <v>186780</v>
      </c>
      <c r="Z19" s="52"/>
      <c r="AA19" s="290">
        <v>267990</v>
      </c>
      <c r="AB19" s="290"/>
      <c r="AC19" s="290"/>
      <c r="AD19" s="290">
        <v>54786.57</v>
      </c>
      <c r="AE19" s="290">
        <v>2657.96</v>
      </c>
      <c r="AF19" s="290"/>
      <c r="AG19" s="290"/>
      <c r="AH19" s="103">
        <f t="shared" si="1"/>
        <v>157967.97999999998</v>
      </c>
      <c r="AI19" s="37">
        <f t="shared" si="2"/>
        <v>64690</v>
      </c>
      <c r="AJ19" s="26">
        <f t="shared" si="3"/>
        <v>93277.979999999981</v>
      </c>
      <c r="AK19" s="17">
        <f t="shared" si="4"/>
        <v>246653.86</v>
      </c>
      <c r="AL19" s="19">
        <f t="shared" si="5"/>
        <v>325434.53000000003</v>
      </c>
      <c r="AM19" s="32">
        <f t="shared" si="6"/>
        <v>-78780.670000000042</v>
      </c>
    </row>
    <row r="20" spans="1:39" x14ac:dyDescent="0.2">
      <c r="A20" t="s">
        <v>538</v>
      </c>
      <c r="B20" t="s">
        <v>540</v>
      </c>
      <c r="C20" s="97">
        <v>2875</v>
      </c>
      <c r="D20" s="74" t="s">
        <v>1285</v>
      </c>
      <c r="E20" s="62" t="s">
        <v>2183</v>
      </c>
      <c r="F20" s="288">
        <v>471420.1</v>
      </c>
      <c r="G20" s="288">
        <v>7800</v>
      </c>
      <c r="H20" s="288">
        <v>229581.59</v>
      </c>
      <c r="I20" s="62">
        <v>2580671.91</v>
      </c>
      <c r="J20" s="62">
        <v>440666.73</v>
      </c>
      <c r="K20" s="62"/>
      <c r="L20" s="62"/>
      <c r="N20" s="289">
        <v>13800</v>
      </c>
      <c r="P20" s="289">
        <v>1000</v>
      </c>
      <c r="Q20" s="289"/>
      <c r="R20" s="62"/>
      <c r="S20" s="62"/>
      <c r="T20" s="62"/>
      <c r="U20" s="62">
        <v>5546813.3099999996</v>
      </c>
      <c r="V20" s="52">
        <v>38583.31</v>
      </c>
      <c r="W20" s="52"/>
      <c r="X20" s="52">
        <v>428.13</v>
      </c>
      <c r="Y20" s="52">
        <v>245420</v>
      </c>
      <c r="Z20" s="52"/>
      <c r="AA20" s="290">
        <v>265600</v>
      </c>
      <c r="AB20" s="290"/>
      <c r="AC20" s="290"/>
      <c r="AD20" s="290">
        <v>58181.67</v>
      </c>
      <c r="AE20" s="290">
        <v>1548.86</v>
      </c>
      <c r="AF20" s="290"/>
      <c r="AG20" s="290"/>
      <c r="AH20" s="103">
        <f t="shared" si="1"/>
        <v>708801.69</v>
      </c>
      <c r="AI20" s="37">
        <f t="shared" si="2"/>
        <v>14800</v>
      </c>
      <c r="AJ20" s="26">
        <f t="shared" si="3"/>
        <v>694001.69</v>
      </c>
      <c r="AK20" s="17">
        <f t="shared" si="4"/>
        <v>284431.44</v>
      </c>
      <c r="AL20" s="19">
        <f t="shared" si="5"/>
        <v>325330.52999999997</v>
      </c>
      <c r="AM20" s="32">
        <f t="shared" si="6"/>
        <v>-40899.089999999967</v>
      </c>
    </row>
    <row r="21" spans="1:39" x14ac:dyDescent="0.2">
      <c r="A21" t="s">
        <v>538</v>
      </c>
      <c r="B21" t="s">
        <v>540</v>
      </c>
      <c r="C21" s="97">
        <v>4102</v>
      </c>
      <c r="D21" s="74" t="s">
        <v>1286</v>
      </c>
      <c r="E21" s="62" t="s">
        <v>2184</v>
      </c>
      <c r="F21" s="288">
        <v>14863.02</v>
      </c>
      <c r="G21" s="288">
        <v>0</v>
      </c>
      <c r="H21" s="288">
        <v>121714.72</v>
      </c>
      <c r="I21" s="62">
        <v>2548357.7999999998</v>
      </c>
      <c r="J21" s="62">
        <v>1243712.8500000001</v>
      </c>
      <c r="K21" s="62"/>
      <c r="L21" s="62"/>
      <c r="N21" s="289">
        <v>13550</v>
      </c>
      <c r="Q21" s="289"/>
      <c r="R21" s="62">
        <v>33000</v>
      </c>
      <c r="S21" s="62"/>
      <c r="T21" s="62"/>
      <c r="U21" s="62">
        <v>1606327.04</v>
      </c>
      <c r="V21" s="52">
        <v>2293</v>
      </c>
      <c r="W21" s="52"/>
      <c r="X21" s="52"/>
      <c r="Y21" s="52">
        <v>315700</v>
      </c>
      <c r="Z21" s="52"/>
      <c r="AA21" s="290">
        <v>368544</v>
      </c>
      <c r="AB21" s="290"/>
      <c r="AC21" s="290"/>
      <c r="AD21" s="290">
        <v>122560.6</v>
      </c>
      <c r="AE21" s="290">
        <v>11472.42</v>
      </c>
      <c r="AF21" s="290"/>
      <c r="AG21" s="290"/>
      <c r="AH21" s="103">
        <f t="shared" si="1"/>
        <v>136577.74</v>
      </c>
      <c r="AI21" s="37">
        <f t="shared" si="2"/>
        <v>13550</v>
      </c>
      <c r="AJ21" s="26">
        <f t="shared" si="3"/>
        <v>123027.73999999999</v>
      </c>
      <c r="AK21" s="17">
        <f t="shared" si="4"/>
        <v>317993</v>
      </c>
      <c r="AL21" s="19">
        <f t="shared" si="5"/>
        <v>502577.01999999996</v>
      </c>
      <c r="AM21" s="32">
        <f t="shared" si="6"/>
        <v>-184584.01999999996</v>
      </c>
    </row>
    <row r="22" spans="1:39" x14ac:dyDescent="0.2">
      <c r="A22" t="s">
        <v>538</v>
      </c>
      <c r="B22" t="s">
        <v>540</v>
      </c>
      <c r="C22" s="97">
        <v>3593</v>
      </c>
      <c r="D22" s="74" t="s">
        <v>1287</v>
      </c>
      <c r="E22" s="62" t="s">
        <v>2185</v>
      </c>
      <c r="F22" s="288">
        <v>378073.69</v>
      </c>
      <c r="G22" s="288">
        <v>0</v>
      </c>
      <c r="H22" s="288">
        <v>86925.98</v>
      </c>
      <c r="I22" s="62">
        <v>1921636.17</v>
      </c>
      <c r="J22" s="62">
        <v>506379.17</v>
      </c>
      <c r="K22" s="62"/>
      <c r="L22" s="62"/>
      <c r="N22" s="289">
        <v>21430</v>
      </c>
      <c r="P22" s="289">
        <v>698</v>
      </c>
      <c r="Q22" s="289"/>
      <c r="R22" s="62"/>
      <c r="S22" s="62"/>
      <c r="T22" s="62"/>
      <c r="U22" s="62">
        <v>1373222.93</v>
      </c>
      <c r="V22" s="52">
        <v>0</v>
      </c>
      <c r="W22" s="52"/>
      <c r="X22" s="52"/>
      <c r="Y22" s="52">
        <v>229520</v>
      </c>
      <c r="Z22" s="52"/>
      <c r="AA22" s="290">
        <v>260749</v>
      </c>
      <c r="AB22" s="290"/>
      <c r="AC22" s="290"/>
      <c r="AD22" s="290">
        <v>62920.160000000003</v>
      </c>
      <c r="AE22" s="290">
        <v>18322</v>
      </c>
      <c r="AF22" s="290"/>
      <c r="AG22" s="290"/>
      <c r="AH22" s="103">
        <f t="shared" si="1"/>
        <v>464999.67</v>
      </c>
      <c r="AI22" s="37">
        <f t="shared" si="2"/>
        <v>22128</v>
      </c>
      <c r="AJ22" s="26">
        <f t="shared" si="3"/>
        <v>442871.67</v>
      </c>
      <c r="AK22" s="17">
        <f t="shared" si="4"/>
        <v>229520</v>
      </c>
      <c r="AL22" s="19">
        <f t="shared" si="5"/>
        <v>341991.16000000003</v>
      </c>
      <c r="AM22" s="32">
        <f t="shared" si="6"/>
        <v>-112471.16000000003</v>
      </c>
    </row>
    <row r="23" spans="1:39" x14ac:dyDescent="0.2">
      <c r="A23" t="s">
        <v>538</v>
      </c>
      <c r="B23" t="s">
        <v>540</v>
      </c>
      <c r="C23" s="97">
        <v>2119</v>
      </c>
      <c r="D23" s="74" t="s">
        <v>1288</v>
      </c>
      <c r="E23" s="62" t="s">
        <v>2186</v>
      </c>
      <c r="F23" s="288">
        <v>283329.7</v>
      </c>
      <c r="G23" s="288">
        <v>111581.02</v>
      </c>
      <c r="H23" s="288">
        <v>100765.51</v>
      </c>
      <c r="I23" s="62">
        <v>2055270.21</v>
      </c>
      <c r="J23" s="62">
        <v>-173361.44</v>
      </c>
      <c r="K23" s="62"/>
      <c r="L23" s="62"/>
      <c r="N23" s="289">
        <v>40440</v>
      </c>
      <c r="Q23" s="289"/>
      <c r="R23" s="62"/>
      <c r="S23" s="62"/>
      <c r="T23" s="62"/>
      <c r="U23" s="62">
        <v>466379.49</v>
      </c>
      <c r="V23" s="52">
        <v>43202.67</v>
      </c>
      <c r="W23" s="52"/>
      <c r="X23" s="52"/>
      <c r="Y23" s="52">
        <v>137740</v>
      </c>
      <c r="Z23" s="52"/>
      <c r="AA23" s="290">
        <v>197349</v>
      </c>
      <c r="AB23" s="290"/>
      <c r="AC23" s="290"/>
      <c r="AD23" s="290">
        <v>73948.37</v>
      </c>
      <c r="AE23" s="290">
        <v>880996.62</v>
      </c>
      <c r="AF23" s="290"/>
      <c r="AG23" s="290"/>
      <c r="AH23" s="103">
        <f t="shared" si="1"/>
        <v>495676.23000000004</v>
      </c>
      <c r="AI23" s="37">
        <f t="shared" si="2"/>
        <v>40440</v>
      </c>
      <c r="AJ23" s="26">
        <f t="shared" si="3"/>
        <v>455236.23000000004</v>
      </c>
      <c r="AK23" s="17">
        <f t="shared" si="4"/>
        <v>180942.66999999998</v>
      </c>
      <c r="AL23" s="19">
        <f t="shared" si="5"/>
        <v>1152293.99</v>
      </c>
      <c r="AM23" s="32">
        <f t="shared" si="6"/>
        <v>-971351.32000000007</v>
      </c>
    </row>
    <row r="24" spans="1:39" x14ac:dyDescent="0.2">
      <c r="A24" t="s">
        <v>538</v>
      </c>
      <c r="B24" t="s">
        <v>540</v>
      </c>
      <c r="C24" s="97">
        <v>2646</v>
      </c>
      <c r="D24" s="74" t="s">
        <v>1289</v>
      </c>
      <c r="E24" s="62" t="s">
        <v>2187</v>
      </c>
      <c r="F24" s="288">
        <v>12564.36</v>
      </c>
      <c r="G24" s="288">
        <v>59206</v>
      </c>
      <c r="H24" s="288">
        <v>170046.65</v>
      </c>
      <c r="I24" s="62">
        <v>229567.97</v>
      </c>
      <c r="J24" s="62">
        <v>305600.55</v>
      </c>
      <c r="K24" s="62"/>
      <c r="L24" s="62"/>
      <c r="M24" s="289">
        <v>50000</v>
      </c>
      <c r="N24" s="289">
        <v>18674</v>
      </c>
      <c r="Q24" s="289"/>
      <c r="R24" s="62"/>
      <c r="S24" s="62"/>
      <c r="T24" s="62"/>
      <c r="U24" s="62">
        <v>1804328.64</v>
      </c>
      <c r="V24" s="52">
        <v>73483.240000000005</v>
      </c>
      <c r="W24" s="52"/>
      <c r="X24" s="52"/>
      <c r="Y24" s="52">
        <v>165168</v>
      </c>
      <c r="Z24" s="52"/>
      <c r="AA24" s="290">
        <v>186642</v>
      </c>
      <c r="AB24" s="290"/>
      <c r="AC24" s="290"/>
      <c r="AD24" s="290">
        <v>70065.990000000005</v>
      </c>
      <c r="AE24" s="290">
        <v>176005</v>
      </c>
      <c r="AF24" s="290"/>
      <c r="AG24" s="290"/>
      <c r="AH24" s="103">
        <f t="shared" si="1"/>
        <v>241817.01</v>
      </c>
      <c r="AI24" s="37">
        <f t="shared" si="2"/>
        <v>68674</v>
      </c>
      <c r="AJ24" s="26">
        <f t="shared" si="3"/>
        <v>173143.01</v>
      </c>
      <c r="AK24" s="17">
        <f t="shared" si="4"/>
        <v>238651.24</v>
      </c>
      <c r="AL24" s="19">
        <f t="shared" si="5"/>
        <v>432712.99</v>
      </c>
      <c r="AM24" s="32">
        <f t="shared" si="6"/>
        <v>-194061.75</v>
      </c>
    </row>
    <row r="25" spans="1:39" x14ac:dyDescent="0.2">
      <c r="A25" t="s">
        <v>538</v>
      </c>
      <c r="B25" t="s">
        <v>540</v>
      </c>
      <c r="C25" s="97">
        <v>6232</v>
      </c>
      <c r="D25" s="74" t="s">
        <v>1290</v>
      </c>
      <c r="E25" s="62" t="s">
        <v>2188</v>
      </c>
      <c r="F25" s="288">
        <v>66278.81</v>
      </c>
      <c r="G25" s="288">
        <v>10160</v>
      </c>
      <c r="H25" s="288">
        <v>309210.89</v>
      </c>
      <c r="I25" s="62">
        <v>457239.98</v>
      </c>
      <c r="J25" s="62">
        <v>93701.98</v>
      </c>
      <c r="K25" s="62"/>
      <c r="L25" s="62"/>
      <c r="N25" s="289">
        <v>12611</v>
      </c>
      <c r="Q25" s="289"/>
      <c r="R25" s="62"/>
      <c r="S25" s="62"/>
      <c r="T25" s="62"/>
      <c r="U25" s="62">
        <v>1601555.91</v>
      </c>
      <c r="V25" s="52">
        <v>1590.1</v>
      </c>
      <c r="W25" s="52"/>
      <c r="X25" s="52"/>
      <c r="Y25" s="52">
        <v>177660</v>
      </c>
      <c r="Z25" s="52"/>
      <c r="AA25" s="290">
        <v>249541.81</v>
      </c>
      <c r="AB25" s="290"/>
      <c r="AC25" s="290"/>
      <c r="AD25" s="290">
        <v>360650.27</v>
      </c>
      <c r="AE25" s="290">
        <v>10</v>
      </c>
      <c r="AF25" s="290"/>
      <c r="AG25" s="290"/>
      <c r="AH25" s="103">
        <f t="shared" si="1"/>
        <v>385649.7</v>
      </c>
      <c r="AI25" s="37">
        <f t="shared" si="2"/>
        <v>12611</v>
      </c>
      <c r="AJ25" s="26">
        <f t="shared" si="3"/>
        <v>373038.7</v>
      </c>
      <c r="AK25" s="17">
        <f t="shared" si="4"/>
        <v>179250.1</v>
      </c>
      <c r="AL25" s="19">
        <f t="shared" si="5"/>
        <v>610202.08000000007</v>
      </c>
      <c r="AM25" s="32">
        <f t="shared" si="6"/>
        <v>-430951.9800000001</v>
      </c>
    </row>
    <row r="26" spans="1:39" x14ac:dyDescent="0.2">
      <c r="A26" t="s">
        <v>538</v>
      </c>
      <c r="B26" t="s">
        <v>540</v>
      </c>
      <c r="C26" s="97">
        <v>5126</v>
      </c>
      <c r="D26" s="74" t="s">
        <v>1291</v>
      </c>
      <c r="E26" s="62" t="s">
        <v>2189</v>
      </c>
      <c r="F26" s="288">
        <v>92203.7</v>
      </c>
      <c r="G26" s="288">
        <v>43000</v>
      </c>
      <c r="H26" s="288">
        <v>65533.71</v>
      </c>
      <c r="I26" s="62">
        <v>128695.22</v>
      </c>
      <c r="J26" s="62">
        <v>233913.39</v>
      </c>
      <c r="K26" s="62"/>
      <c r="L26" s="62"/>
      <c r="N26" s="289">
        <v>11035</v>
      </c>
      <c r="Q26" s="289"/>
      <c r="R26" s="62"/>
      <c r="S26" s="62"/>
      <c r="T26" s="62"/>
      <c r="U26" s="62">
        <v>1188537.31</v>
      </c>
      <c r="V26" s="52">
        <v>0</v>
      </c>
      <c r="W26" s="52"/>
      <c r="X26" s="52"/>
      <c r="Y26" s="52">
        <v>233860</v>
      </c>
      <c r="Z26" s="52"/>
      <c r="AA26" s="290">
        <v>254780</v>
      </c>
      <c r="AB26" s="290"/>
      <c r="AC26" s="290"/>
      <c r="AD26" s="290">
        <v>357516.34</v>
      </c>
      <c r="AE26" s="290">
        <v>10</v>
      </c>
      <c r="AF26" s="290"/>
      <c r="AG26" s="290"/>
      <c r="AH26" s="103">
        <f t="shared" si="1"/>
        <v>200737.41</v>
      </c>
      <c r="AI26" s="37">
        <f t="shared" si="2"/>
        <v>11035</v>
      </c>
      <c r="AJ26" s="26">
        <f t="shared" si="3"/>
        <v>189702.41</v>
      </c>
      <c r="AK26" s="17">
        <f t="shared" si="4"/>
        <v>233860</v>
      </c>
      <c r="AL26" s="19">
        <f t="shared" si="5"/>
        <v>612306.34000000008</v>
      </c>
      <c r="AM26" s="32">
        <f t="shared" si="6"/>
        <v>-378446.34000000008</v>
      </c>
    </row>
    <row r="27" spans="1:39" x14ac:dyDescent="0.2">
      <c r="A27" t="s">
        <v>538</v>
      </c>
      <c r="B27" t="s">
        <v>540</v>
      </c>
      <c r="C27" s="97">
        <v>2780</v>
      </c>
      <c r="D27" s="74" t="s">
        <v>1292</v>
      </c>
      <c r="E27" s="62" t="s">
        <v>2307</v>
      </c>
      <c r="F27" s="288">
        <v>46103.58</v>
      </c>
      <c r="G27" s="288">
        <v>0</v>
      </c>
      <c r="H27" s="288">
        <v>256720.2</v>
      </c>
      <c r="I27" s="62">
        <v>687746.56000000006</v>
      </c>
      <c r="J27" s="62">
        <v>321174.63</v>
      </c>
      <c r="K27" s="62"/>
      <c r="L27" s="62"/>
      <c r="N27" s="289">
        <v>16280</v>
      </c>
      <c r="P27" s="289">
        <v>415572.97</v>
      </c>
      <c r="Q27" s="289"/>
      <c r="R27" s="62"/>
      <c r="S27" s="62"/>
      <c r="T27" s="62"/>
      <c r="U27" s="62">
        <v>3378480.39</v>
      </c>
      <c r="V27" s="52">
        <v>173691.4</v>
      </c>
      <c r="W27" s="52"/>
      <c r="X27" s="52"/>
      <c r="Y27" s="52">
        <v>89030</v>
      </c>
      <c r="Z27" s="52"/>
      <c r="AA27" s="290">
        <v>181016.5</v>
      </c>
      <c r="AB27" s="290"/>
      <c r="AC27" s="290"/>
      <c r="AD27" s="290">
        <v>49894.05</v>
      </c>
      <c r="AE27" s="290">
        <v>10</v>
      </c>
      <c r="AF27" s="290"/>
      <c r="AG27" s="290"/>
      <c r="AH27" s="103">
        <f t="shared" si="1"/>
        <v>302823.78000000003</v>
      </c>
      <c r="AI27" s="37">
        <f t="shared" si="2"/>
        <v>431852.97</v>
      </c>
      <c r="AJ27" s="26">
        <f t="shared" si="3"/>
        <v>-129029.18999999994</v>
      </c>
      <c r="AK27" s="17">
        <f t="shared" si="4"/>
        <v>262721.40000000002</v>
      </c>
      <c r="AL27" s="19">
        <f t="shared" si="5"/>
        <v>230920.55</v>
      </c>
      <c r="AM27" s="32">
        <f t="shared" si="6"/>
        <v>31800.850000000035</v>
      </c>
    </row>
    <row r="28" spans="1:39" x14ac:dyDescent="0.2">
      <c r="A28" t="s">
        <v>538</v>
      </c>
      <c r="B28" t="s">
        <v>540</v>
      </c>
      <c r="C28" s="97">
        <v>2904</v>
      </c>
      <c r="D28" s="74" t="s">
        <v>1293</v>
      </c>
      <c r="E28" s="285" t="s">
        <v>2312</v>
      </c>
      <c r="F28" s="288">
        <v>122754.47</v>
      </c>
      <c r="G28" s="288">
        <v>7800</v>
      </c>
      <c r="H28" s="288">
        <v>131499.18</v>
      </c>
      <c r="I28" s="62">
        <v>3515586.2</v>
      </c>
      <c r="J28" s="62">
        <v>248782.91</v>
      </c>
      <c r="K28" s="62"/>
      <c r="L28" s="62"/>
      <c r="N28" s="289">
        <v>6000</v>
      </c>
      <c r="Q28" s="289"/>
      <c r="R28" s="62"/>
      <c r="S28" s="62"/>
      <c r="T28" s="62"/>
      <c r="U28" s="62">
        <v>4652638.84</v>
      </c>
      <c r="V28" s="52">
        <v>0</v>
      </c>
      <c r="W28" s="52"/>
      <c r="X28" s="52"/>
      <c r="Y28" s="52">
        <v>139170</v>
      </c>
      <c r="Z28" s="52"/>
      <c r="AA28" s="290">
        <v>150141</v>
      </c>
      <c r="AB28" s="290"/>
      <c r="AC28" s="290"/>
      <c r="AD28" s="290">
        <v>61016.4</v>
      </c>
      <c r="AE28" s="290">
        <v>10</v>
      </c>
      <c r="AF28" s="290"/>
      <c r="AG28" s="290"/>
      <c r="AH28" s="103">
        <f t="shared" si="1"/>
        <v>262053.65</v>
      </c>
      <c r="AI28" s="37">
        <f t="shared" si="2"/>
        <v>6000</v>
      </c>
      <c r="AJ28" s="26">
        <f t="shared" si="3"/>
        <v>256053.65</v>
      </c>
      <c r="AK28" s="17">
        <f t="shared" si="4"/>
        <v>139170</v>
      </c>
      <c r="AL28" s="19">
        <f t="shared" si="5"/>
        <v>211167.4</v>
      </c>
      <c r="AM28" s="32">
        <f t="shared" si="6"/>
        <v>-71997.399999999994</v>
      </c>
    </row>
    <row r="29" spans="1:39" x14ac:dyDescent="0.2">
      <c r="A29" t="s">
        <v>543</v>
      </c>
      <c r="B29" t="s">
        <v>544</v>
      </c>
      <c r="C29" s="97">
        <v>3964</v>
      </c>
      <c r="D29" s="74" t="s">
        <v>1294</v>
      </c>
      <c r="E29" s="62" t="s">
        <v>2190</v>
      </c>
      <c r="F29" s="288">
        <v>250126.76</v>
      </c>
      <c r="G29" s="288">
        <v>0</v>
      </c>
      <c r="H29" s="288">
        <v>20350.400000000001</v>
      </c>
      <c r="I29" s="62">
        <v>2336102.33</v>
      </c>
      <c r="J29" s="62">
        <v>224049.2</v>
      </c>
      <c r="K29" s="62"/>
      <c r="L29" s="62"/>
      <c r="Q29" s="289"/>
      <c r="R29" s="62"/>
      <c r="S29" s="62"/>
      <c r="T29" s="62">
        <v>-1232390.33</v>
      </c>
      <c r="U29" s="62">
        <v>3908830.71</v>
      </c>
      <c r="V29" s="52">
        <v>56686.1</v>
      </c>
      <c r="W29" s="52"/>
      <c r="X29" s="52"/>
      <c r="Y29" s="52">
        <v>249560</v>
      </c>
      <c r="Z29" s="52">
        <v>286150</v>
      </c>
      <c r="AA29" s="290">
        <v>348900</v>
      </c>
      <c r="AB29" s="290"/>
      <c r="AC29" s="290"/>
      <c r="AD29" s="290">
        <v>48228.89</v>
      </c>
      <c r="AE29" s="290">
        <v>36435.9</v>
      </c>
      <c r="AF29" s="290"/>
      <c r="AG29" s="290"/>
      <c r="AH29" s="103">
        <f t="shared" si="1"/>
        <v>270477.16000000003</v>
      </c>
      <c r="AI29" s="37">
        <f t="shared" si="2"/>
        <v>0</v>
      </c>
      <c r="AJ29" s="26">
        <f t="shared" si="3"/>
        <v>270477.16000000003</v>
      </c>
      <c r="AK29" s="17">
        <f t="shared" si="4"/>
        <v>592396.1</v>
      </c>
      <c r="AL29" s="19">
        <f t="shared" si="5"/>
        <v>433564.79000000004</v>
      </c>
      <c r="AM29" s="32">
        <f t="shared" si="6"/>
        <v>158831.30999999994</v>
      </c>
    </row>
    <row r="30" spans="1:39" x14ac:dyDescent="0.2">
      <c r="A30" t="s">
        <v>543</v>
      </c>
      <c r="B30" t="s">
        <v>544</v>
      </c>
      <c r="C30" s="97">
        <v>5112</v>
      </c>
      <c r="D30" s="74" t="s">
        <v>1295</v>
      </c>
      <c r="E30" s="62" t="s">
        <v>2191</v>
      </c>
      <c r="F30" s="288">
        <v>376071.32</v>
      </c>
      <c r="G30" s="288">
        <v>0</v>
      </c>
      <c r="H30" s="288">
        <v>189553.83</v>
      </c>
      <c r="I30" s="62">
        <v>966264</v>
      </c>
      <c r="J30" s="62">
        <v>311413</v>
      </c>
      <c r="K30" s="62"/>
      <c r="L30" s="62"/>
      <c r="P30" s="289">
        <v>567000</v>
      </c>
      <c r="Q30" s="289"/>
      <c r="R30" s="62"/>
      <c r="S30" s="62"/>
      <c r="T30" s="62">
        <v>-2796915.05</v>
      </c>
      <c r="U30" s="62">
        <v>3967213.3</v>
      </c>
      <c r="V30" s="52">
        <v>298438.49</v>
      </c>
      <c r="W30" s="52"/>
      <c r="X30" s="52"/>
      <c r="Y30" s="52">
        <v>222040</v>
      </c>
      <c r="Z30" s="52"/>
      <c r="AA30" s="290">
        <v>282580</v>
      </c>
      <c r="AB30" s="290"/>
      <c r="AC30" s="290"/>
      <c r="AD30" s="290">
        <v>103690.59</v>
      </c>
      <c r="AE30" s="290">
        <v>25912</v>
      </c>
      <c r="AF30" s="290"/>
      <c r="AG30" s="290"/>
      <c r="AH30" s="103">
        <f t="shared" si="1"/>
        <v>565625.15</v>
      </c>
      <c r="AI30" s="37">
        <f t="shared" si="2"/>
        <v>567000</v>
      </c>
      <c r="AJ30" s="26">
        <f t="shared" si="3"/>
        <v>-1374.8499999999767</v>
      </c>
      <c r="AK30" s="17">
        <f t="shared" si="4"/>
        <v>520478.49</v>
      </c>
      <c r="AL30" s="19">
        <f t="shared" si="5"/>
        <v>412182.58999999997</v>
      </c>
      <c r="AM30" s="32">
        <f t="shared" si="6"/>
        <v>108295.90000000002</v>
      </c>
    </row>
    <row r="31" spans="1:39" x14ac:dyDescent="0.2">
      <c r="A31" t="s">
        <v>543</v>
      </c>
      <c r="B31" t="s">
        <v>544</v>
      </c>
      <c r="C31" s="97">
        <v>2863</v>
      </c>
      <c r="D31" s="74" t="s">
        <v>1296</v>
      </c>
      <c r="E31" s="62" t="s">
        <v>2192</v>
      </c>
      <c r="F31" s="288">
        <v>464495.67</v>
      </c>
      <c r="G31" s="288">
        <v>0</v>
      </c>
      <c r="H31" s="288">
        <v>27911.17</v>
      </c>
      <c r="I31" s="62">
        <v>37610</v>
      </c>
      <c r="J31" s="62">
        <v>334378.36</v>
      </c>
      <c r="K31" s="62"/>
      <c r="L31" s="62"/>
      <c r="Q31" s="289"/>
      <c r="R31" s="62"/>
      <c r="S31" s="62"/>
      <c r="T31" s="62">
        <v>-949683.53</v>
      </c>
      <c r="U31" s="62">
        <v>1728640.99</v>
      </c>
      <c r="V31" s="52">
        <v>196108.57</v>
      </c>
      <c r="W31" s="52"/>
      <c r="X31" s="52"/>
      <c r="Y31" s="52">
        <v>220000</v>
      </c>
      <c r="Z31" s="52"/>
      <c r="AA31" s="290">
        <v>239120</v>
      </c>
      <c r="AB31" s="290"/>
      <c r="AC31" s="290">
        <v>12480</v>
      </c>
      <c r="AD31" s="290">
        <v>47994.61</v>
      </c>
      <c r="AE31" s="290">
        <v>29038.22</v>
      </c>
      <c r="AF31" s="290"/>
      <c r="AG31" s="290"/>
      <c r="AH31" s="103">
        <f t="shared" si="1"/>
        <v>492406.83999999997</v>
      </c>
      <c r="AI31" s="37">
        <f t="shared" si="2"/>
        <v>0</v>
      </c>
      <c r="AJ31" s="26">
        <f t="shared" si="3"/>
        <v>492406.83999999997</v>
      </c>
      <c r="AK31" s="17">
        <f t="shared" si="4"/>
        <v>416108.57</v>
      </c>
      <c r="AL31" s="19">
        <f t="shared" si="5"/>
        <v>328632.82999999996</v>
      </c>
      <c r="AM31" s="32">
        <f t="shared" si="6"/>
        <v>87475.740000000049</v>
      </c>
    </row>
    <row r="32" spans="1:39" x14ac:dyDescent="0.2">
      <c r="A32" t="s">
        <v>543</v>
      </c>
      <c r="B32" t="s">
        <v>544</v>
      </c>
      <c r="C32" s="97">
        <v>3378</v>
      </c>
      <c r="D32" s="74" t="s">
        <v>1297</v>
      </c>
      <c r="E32" s="62" t="s">
        <v>2193</v>
      </c>
      <c r="F32" s="288">
        <v>332468.40000000002</v>
      </c>
      <c r="G32" s="288">
        <v>29976</v>
      </c>
      <c r="H32" s="288">
        <v>256508.74</v>
      </c>
      <c r="I32" s="62">
        <v>32265.25</v>
      </c>
      <c r="J32" s="62">
        <v>307524.01</v>
      </c>
      <c r="K32" s="62"/>
      <c r="L32" s="62"/>
      <c r="P32" s="289">
        <v>83025.210000000006</v>
      </c>
      <c r="Q32" s="289"/>
      <c r="R32" s="62"/>
      <c r="S32" s="62"/>
      <c r="T32" s="62">
        <v>-1575777.78</v>
      </c>
      <c r="U32" s="62">
        <v>2399403.2599999998</v>
      </c>
      <c r="V32" s="52">
        <v>192039.34</v>
      </c>
      <c r="W32" s="52"/>
      <c r="X32" s="52"/>
      <c r="Y32" s="52"/>
      <c r="Z32" s="52">
        <v>26507.63</v>
      </c>
      <c r="AA32" s="290">
        <v>56982</v>
      </c>
      <c r="AB32" s="290"/>
      <c r="AC32" s="290">
        <v>34120</v>
      </c>
      <c r="AD32" s="290">
        <v>47158.04</v>
      </c>
      <c r="AE32" s="290">
        <v>16248.22</v>
      </c>
      <c r="AF32" s="290"/>
      <c r="AG32" s="290"/>
      <c r="AH32" s="103">
        <f t="shared" si="1"/>
        <v>618953.14</v>
      </c>
      <c r="AI32" s="37">
        <f t="shared" si="2"/>
        <v>83025.210000000006</v>
      </c>
      <c r="AJ32" s="26">
        <f t="shared" si="3"/>
        <v>535927.93000000005</v>
      </c>
      <c r="AK32" s="17">
        <f t="shared" si="4"/>
        <v>218546.97</v>
      </c>
      <c r="AL32" s="19">
        <f t="shared" si="5"/>
        <v>154508.26</v>
      </c>
      <c r="AM32" s="32">
        <f t="shared" si="6"/>
        <v>64038.709999999992</v>
      </c>
    </row>
    <row r="33" spans="1:39" x14ac:dyDescent="0.2">
      <c r="A33" t="s">
        <v>543</v>
      </c>
      <c r="B33" t="s">
        <v>544</v>
      </c>
      <c r="C33" s="97">
        <v>3946</v>
      </c>
      <c r="D33" s="74" t="s">
        <v>1298</v>
      </c>
      <c r="E33" s="62" t="s">
        <v>2194</v>
      </c>
      <c r="F33" s="288">
        <v>510276.76</v>
      </c>
      <c r="G33" s="288">
        <v>0</v>
      </c>
      <c r="H33" s="288">
        <v>47550.32</v>
      </c>
      <c r="I33" s="62">
        <v>11317104.199999999</v>
      </c>
      <c r="J33" s="62">
        <v>376584.58</v>
      </c>
      <c r="K33" s="62"/>
      <c r="L33" s="62"/>
      <c r="P33" s="289">
        <v>625</v>
      </c>
      <c r="Q33" s="289"/>
      <c r="R33" s="62"/>
      <c r="S33" s="62"/>
      <c r="T33" s="62">
        <v>4066958.96</v>
      </c>
      <c r="U33" s="62">
        <v>8039383.1299999999</v>
      </c>
      <c r="V33" s="52">
        <v>361979.68</v>
      </c>
      <c r="W33" s="52"/>
      <c r="X33" s="52"/>
      <c r="Y33" s="52">
        <v>156900</v>
      </c>
      <c r="Z33" s="52"/>
      <c r="AA33" s="290">
        <v>267220</v>
      </c>
      <c r="AB33" s="290"/>
      <c r="AC33" s="290">
        <v>2024</v>
      </c>
      <c r="AD33" s="290">
        <v>69750.05</v>
      </c>
      <c r="AE33" s="290">
        <v>31512.86</v>
      </c>
      <c r="AF33" s="290"/>
      <c r="AG33" s="290"/>
      <c r="AH33" s="103">
        <f t="shared" si="1"/>
        <v>557827.07999999996</v>
      </c>
      <c r="AI33" s="37">
        <f t="shared" si="2"/>
        <v>625</v>
      </c>
      <c r="AJ33" s="26">
        <f t="shared" si="3"/>
        <v>557202.07999999996</v>
      </c>
      <c r="AK33" s="17">
        <f t="shared" si="4"/>
        <v>518879.68</v>
      </c>
      <c r="AL33" s="19">
        <f t="shared" si="5"/>
        <v>370506.91</v>
      </c>
      <c r="AM33" s="32">
        <f t="shared" si="6"/>
        <v>148372.77000000002</v>
      </c>
    </row>
    <row r="34" spans="1:39" x14ac:dyDescent="0.2">
      <c r="A34" t="s">
        <v>543</v>
      </c>
      <c r="B34" t="s">
        <v>544</v>
      </c>
      <c r="C34" s="97">
        <v>4332</v>
      </c>
      <c r="D34" s="74" t="s">
        <v>1299</v>
      </c>
      <c r="E34" s="62" t="s">
        <v>2195</v>
      </c>
      <c r="F34" s="288">
        <v>333090.59000000003</v>
      </c>
      <c r="G34" s="288">
        <v>0</v>
      </c>
      <c r="H34" s="288">
        <v>124659.81</v>
      </c>
      <c r="I34" s="62">
        <v>2234180.79</v>
      </c>
      <c r="J34" s="62">
        <v>87391.71</v>
      </c>
      <c r="K34" s="62"/>
      <c r="L34" s="62"/>
      <c r="Q34" s="289"/>
      <c r="R34" s="62"/>
      <c r="S34" s="62"/>
      <c r="T34" s="62">
        <v>541704.46</v>
      </c>
      <c r="U34" s="62">
        <v>2109112.34</v>
      </c>
      <c r="V34" s="52">
        <v>282957.53000000003</v>
      </c>
      <c r="W34" s="52"/>
      <c r="X34" s="52"/>
      <c r="Y34" s="52">
        <v>147040</v>
      </c>
      <c r="Z34" s="52">
        <v>48150</v>
      </c>
      <c r="AA34" s="290">
        <v>227680</v>
      </c>
      <c r="AB34" s="290"/>
      <c r="AC34" s="290"/>
      <c r="AD34" s="290">
        <v>84584.01</v>
      </c>
      <c r="AE34" s="290">
        <v>37377.42</v>
      </c>
      <c r="AF34" s="290"/>
      <c r="AG34" s="290"/>
      <c r="AH34" s="103">
        <f t="shared" si="1"/>
        <v>457750.4</v>
      </c>
      <c r="AI34" s="37">
        <f t="shared" si="2"/>
        <v>0</v>
      </c>
      <c r="AJ34" s="26">
        <f t="shared" si="3"/>
        <v>457750.4</v>
      </c>
      <c r="AK34" s="17">
        <f t="shared" si="4"/>
        <v>478147.53</v>
      </c>
      <c r="AL34" s="19">
        <f t="shared" si="5"/>
        <v>349641.43</v>
      </c>
      <c r="AM34" s="32">
        <f t="shared" si="6"/>
        <v>128506.10000000003</v>
      </c>
    </row>
    <row r="35" spans="1:39" x14ac:dyDescent="0.2">
      <c r="A35" t="s">
        <v>543</v>
      </c>
      <c r="B35" t="s">
        <v>544</v>
      </c>
      <c r="C35" s="97">
        <v>2103</v>
      </c>
      <c r="D35" s="74" t="s">
        <v>1300</v>
      </c>
      <c r="E35" s="62" t="s">
        <v>2196</v>
      </c>
      <c r="F35" s="288">
        <v>330571.40000000002</v>
      </c>
      <c r="G35" s="288">
        <v>2500</v>
      </c>
      <c r="H35" s="288">
        <v>59264.53</v>
      </c>
      <c r="I35" s="62">
        <v>2240579.71</v>
      </c>
      <c r="J35" s="62">
        <v>244521</v>
      </c>
      <c r="K35" s="62"/>
      <c r="L35" s="62"/>
      <c r="P35" s="289">
        <v>110</v>
      </c>
      <c r="Q35" s="289"/>
      <c r="R35" s="62"/>
      <c r="S35" s="62"/>
      <c r="T35" s="62">
        <v>783834.26</v>
      </c>
      <c r="U35" s="62">
        <v>2003005.18</v>
      </c>
      <c r="V35" s="52">
        <v>238279.6</v>
      </c>
      <c r="W35" s="52"/>
      <c r="X35" s="52">
        <v>557.59</v>
      </c>
      <c r="Y35" s="52"/>
      <c r="Z35" s="52"/>
      <c r="AA35" s="290">
        <v>47240</v>
      </c>
      <c r="AB35" s="290"/>
      <c r="AC35" s="290">
        <v>2520</v>
      </c>
      <c r="AD35" s="290">
        <v>65873.95</v>
      </c>
      <c r="AE35" s="290">
        <v>31829.040000000001</v>
      </c>
      <c r="AF35" s="290"/>
      <c r="AG35" s="290"/>
      <c r="AH35" s="103">
        <f t="shared" si="1"/>
        <v>392335.93000000005</v>
      </c>
      <c r="AI35" s="37">
        <f t="shared" si="2"/>
        <v>110</v>
      </c>
      <c r="AJ35" s="26">
        <f t="shared" si="3"/>
        <v>392225.93000000005</v>
      </c>
      <c r="AK35" s="17">
        <f t="shared" si="4"/>
        <v>238837.19</v>
      </c>
      <c r="AL35" s="19">
        <f t="shared" si="5"/>
        <v>147462.99</v>
      </c>
      <c r="AM35" s="32">
        <f t="shared" si="6"/>
        <v>91374.200000000012</v>
      </c>
    </row>
    <row r="36" spans="1:39" x14ac:dyDescent="0.2">
      <c r="A36" t="s">
        <v>543</v>
      </c>
      <c r="B36" t="s">
        <v>544</v>
      </c>
      <c r="C36" s="97">
        <v>2710</v>
      </c>
      <c r="D36" s="74" t="s">
        <v>1301</v>
      </c>
      <c r="E36" s="62" t="s">
        <v>2197</v>
      </c>
      <c r="F36" s="288">
        <v>318584.74</v>
      </c>
      <c r="G36" s="288">
        <v>0</v>
      </c>
      <c r="H36" s="288">
        <v>10607.42</v>
      </c>
      <c r="I36" s="62">
        <v>1287610</v>
      </c>
      <c r="J36" s="62">
        <v>121507.08</v>
      </c>
      <c r="K36" s="62"/>
      <c r="L36" s="62"/>
      <c r="Q36" s="289"/>
      <c r="R36" s="62"/>
      <c r="S36" s="62"/>
      <c r="T36" s="62">
        <v>-420284.15999999997</v>
      </c>
      <c r="U36" s="62">
        <v>2067007.72</v>
      </c>
      <c r="V36" s="52">
        <v>230806.17</v>
      </c>
      <c r="W36" s="52"/>
      <c r="X36" s="52"/>
      <c r="Y36" s="52"/>
      <c r="Z36" s="52"/>
      <c r="AA36" s="290">
        <v>30560</v>
      </c>
      <c r="AB36" s="290"/>
      <c r="AC36" s="290"/>
      <c r="AD36" s="290">
        <v>89018.43</v>
      </c>
      <c r="AE36" s="290">
        <v>18664.060000000001</v>
      </c>
      <c r="AF36" s="290"/>
      <c r="AG36" s="290"/>
      <c r="AH36" s="103">
        <f t="shared" si="1"/>
        <v>329192.15999999997</v>
      </c>
      <c r="AI36" s="37">
        <f t="shared" si="2"/>
        <v>0</v>
      </c>
      <c r="AJ36" s="26">
        <f t="shared" si="3"/>
        <v>329192.15999999997</v>
      </c>
      <c r="AK36" s="17">
        <f t="shared" si="4"/>
        <v>230806.17</v>
      </c>
      <c r="AL36" s="19">
        <f t="shared" si="5"/>
        <v>138242.49</v>
      </c>
      <c r="AM36" s="32">
        <f t="shared" si="6"/>
        <v>92563.680000000022</v>
      </c>
    </row>
    <row r="37" spans="1:39" x14ac:dyDescent="0.2">
      <c r="A37" t="s">
        <v>543</v>
      </c>
      <c r="B37" t="s">
        <v>544</v>
      </c>
      <c r="C37" s="97">
        <v>2476</v>
      </c>
      <c r="D37" s="74" t="s">
        <v>1302</v>
      </c>
      <c r="E37" s="62" t="s">
        <v>2198</v>
      </c>
      <c r="F37" s="288">
        <v>235945.18</v>
      </c>
      <c r="G37" s="288">
        <v>0</v>
      </c>
      <c r="H37" s="288">
        <v>80623.75</v>
      </c>
      <c r="I37" s="62">
        <v>556077.94999999995</v>
      </c>
      <c r="J37" s="62">
        <v>967842.57</v>
      </c>
      <c r="K37" s="62"/>
      <c r="L37" s="62"/>
      <c r="Q37" s="289"/>
      <c r="R37" s="62"/>
      <c r="S37" s="62"/>
      <c r="T37" s="62">
        <v>-1053403.8400000001</v>
      </c>
      <c r="U37" s="62">
        <v>2721924.84</v>
      </c>
      <c r="V37" s="52">
        <v>356643.7</v>
      </c>
      <c r="W37" s="52"/>
      <c r="X37" s="52"/>
      <c r="Y37" s="52">
        <v>144080</v>
      </c>
      <c r="Z37" s="52"/>
      <c r="AA37" s="290">
        <v>224998</v>
      </c>
      <c r="AB37" s="290"/>
      <c r="AC37" s="290">
        <v>4120</v>
      </c>
      <c r="AD37" s="290">
        <v>72391.25</v>
      </c>
      <c r="AE37" s="290">
        <v>29542</v>
      </c>
      <c r="AF37" s="290"/>
      <c r="AG37" s="290"/>
      <c r="AH37" s="103">
        <f t="shared" si="1"/>
        <v>316568.93</v>
      </c>
      <c r="AI37" s="37">
        <f t="shared" si="2"/>
        <v>0</v>
      </c>
      <c r="AJ37" s="26">
        <f t="shared" si="3"/>
        <v>316568.93</v>
      </c>
      <c r="AK37" s="17">
        <f t="shared" si="4"/>
        <v>500723.7</v>
      </c>
      <c r="AL37" s="19">
        <f t="shared" si="5"/>
        <v>331051.25</v>
      </c>
      <c r="AM37" s="32">
        <f t="shared" si="6"/>
        <v>169672.45</v>
      </c>
    </row>
    <row r="38" spans="1:39" x14ac:dyDescent="0.2">
      <c r="A38" t="s">
        <v>547</v>
      </c>
      <c r="B38" t="s">
        <v>548</v>
      </c>
      <c r="C38" s="97">
        <v>3590</v>
      </c>
      <c r="D38" s="74" t="s">
        <v>1303</v>
      </c>
      <c r="E38" s="74" t="s">
        <v>1303</v>
      </c>
      <c r="F38" s="288"/>
      <c r="G38" s="288"/>
      <c r="H38" s="288"/>
      <c r="I38" s="62"/>
      <c r="J38" s="62"/>
      <c r="K38" s="62"/>
      <c r="L38" s="62"/>
      <c r="Q38" s="289"/>
      <c r="R38" s="62"/>
      <c r="S38" s="62"/>
      <c r="T38" s="62"/>
      <c r="U38" s="62"/>
      <c r="V38" s="52"/>
      <c r="W38" s="52"/>
      <c r="X38" s="52"/>
      <c r="Y38" s="52"/>
      <c r="Z38" s="52"/>
      <c r="AA38" s="290"/>
      <c r="AB38" s="290"/>
      <c r="AC38" s="290"/>
      <c r="AD38" s="290"/>
      <c r="AE38" s="290"/>
      <c r="AF38" s="290"/>
      <c r="AG38" s="290"/>
      <c r="AH38" s="103">
        <f t="shared" si="1"/>
        <v>0</v>
      </c>
      <c r="AI38" s="37">
        <f t="shared" si="2"/>
        <v>0</v>
      </c>
      <c r="AJ38" s="26">
        <f t="shared" si="3"/>
        <v>0</v>
      </c>
      <c r="AK38" s="17">
        <f t="shared" si="4"/>
        <v>0</v>
      </c>
      <c r="AL38" s="19">
        <f t="shared" si="5"/>
        <v>0</v>
      </c>
      <c r="AM38" s="32">
        <f t="shared" si="6"/>
        <v>0</v>
      </c>
    </row>
    <row r="39" spans="1:39" x14ac:dyDescent="0.2">
      <c r="A39" t="s">
        <v>547</v>
      </c>
      <c r="B39" t="s">
        <v>548</v>
      </c>
      <c r="C39" s="97">
        <v>4275</v>
      </c>
      <c r="D39" s="74" t="s">
        <v>1304</v>
      </c>
      <c r="E39" s="56" t="s">
        <v>2199</v>
      </c>
      <c r="F39" s="288">
        <v>273020.45</v>
      </c>
      <c r="G39" s="288">
        <v>0</v>
      </c>
      <c r="H39" s="288">
        <v>163954.54</v>
      </c>
      <c r="I39" s="62">
        <v>-386300.12</v>
      </c>
      <c r="J39" s="62">
        <v>125083.64</v>
      </c>
      <c r="K39" s="62"/>
      <c r="L39" s="62"/>
      <c r="N39" s="289">
        <v>232925</v>
      </c>
      <c r="Q39" s="289"/>
      <c r="R39" s="62"/>
      <c r="S39" s="62">
        <v>-2304521.69</v>
      </c>
      <c r="T39" s="62">
        <v>-291259</v>
      </c>
      <c r="U39" s="62">
        <v>2737074.7</v>
      </c>
      <c r="V39" s="52">
        <v>213423.27</v>
      </c>
      <c r="W39" s="52"/>
      <c r="X39" s="52"/>
      <c r="Y39" s="52">
        <v>175120</v>
      </c>
      <c r="Z39" s="52"/>
      <c r="AA39" s="290">
        <v>194120</v>
      </c>
      <c r="AB39" s="290"/>
      <c r="AC39" s="290"/>
      <c r="AD39" s="290">
        <v>61922.43</v>
      </c>
      <c r="AE39" s="290">
        <v>19092.759999999998</v>
      </c>
      <c r="AF39" s="290"/>
      <c r="AG39" s="290"/>
      <c r="AH39" s="103">
        <f t="shared" si="1"/>
        <v>436974.99</v>
      </c>
      <c r="AI39" s="37">
        <f t="shared" si="2"/>
        <v>232925</v>
      </c>
      <c r="AJ39" s="26">
        <f t="shared" si="3"/>
        <v>204049.99</v>
      </c>
      <c r="AK39" s="17">
        <f t="shared" si="4"/>
        <v>388543.27</v>
      </c>
      <c r="AL39" s="19">
        <f t="shared" si="5"/>
        <v>275135.19</v>
      </c>
      <c r="AM39" s="32">
        <f t="shared" si="6"/>
        <v>113408.08000000002</v>
      </c>
    </row>
    <row r="40" spans="1:39" x14ac:dyDescent="0.2">
      <c r="A40" t="s">
        <v>547</v>
      </c>
      <c r="B40" t="s">
        <v>548</v>
      </c>
      <c r="C40" s="97">
        <v>1050</v>
      </c>
      <c r="D40" s="74" t="s">
        <v>1305</v>
      </c>
      <c r="E40" s="62" t="s">
        <v>2200</v>
      </c>
      <c r="F40" s="288">
        <v>608447.62</v>
      </c>
      <c r="G40" s="288">
        <v>0</v>
      </c>
      <c r="H40" s="288">
        <v>123259.64</v>
      </c>
      <c r="I40" s="62">
        <v>178089.05</v>
      </c>
      <c r="J40" s="62">
        <v>145667.24</v>
      </c>
      <c r="K40" s="62"/>
      <c r="L40" s="62"/>
      <c r="N40" s="289">
        <v>6300</v>
      </c>
      <c r="Q40" s="289"/>
      <c r="R40" s="62"/>
      <c r="S40" s="62"/>
      <c r="T40" s="62"/>
      <c r="U40" s="62">
        <v>1656318.18</v>
      </c>
      <c r="V40" s="52">
        <v>174743.1</v>
      </c>
      <c r="W40" s="52">
        <v>80500</v>
      </c>
      <c r="X40" s="52">
        <v>1017.1</v>
      </c>
      <c r="Y40" s="52">
        <v>205640</v>
      </c>
      <c r="Z40" s="52"/>
      <c r="AA40" s="290">
        <v>224060</v>
      </c>
      <c r="AB40" s="290"/>
      <c r="AC40" s="290"/>
      <c r="AD40" s="290">
        <v>38535.4</v>
      </c>
      <c r="AE40" s="290">
        <v>22188.55</v>
      </c>
      <c r="AF40" s="290"/>
      <c r="AG40" s="290"/>
      <c r="AH40" s="103">
        <f t="shared" si="1"/>
        <v>731707.26</v>
      </c>
      <c r="AI40" s="37">
        <f t="shared" si="2"/>
        <v>6300</v>
      </c>
      <c r="AJ40" s="26">
        <f t="shared" si="3"/>
        <v>725407.26</v>
      </c>
      <c r="AK40" s="17">
        <f t="shared" si="4"/>
        <v>461900.2</v>
      </c>
      <c r="AL40" s="19">
        <f t="shared" si="5"/>
        <v>284783.95</v>
      </c>
      <c r="AM40" s="32">
        <f t="shared" si="6"/>
        <v>177116.25</v>
      </c>
    </row>
    <row r="41" spans="1:39" x14ac:dyDescent="0.2">
      <c r="A41" t="s">
        <v>547</v>
      </c>
      <c r="B41" t="s">
        <v>548</v>
      </c>
      <c r="C41" s="97">
        <v>2081</v>
      </c>
      <c r="D41" s="74" t="s">
        <v>1306</v>
      </c>
      <c r="E41" s="62" t="s">
        <v>2201</v>
      </c>
      <c r="F41" s="288">
        <v>130114.01</v>
      </c>
      <c r="G41" s="288">
        <v>0</v>
      </c>
      <c r="H41" s="288">
        <v>91738.69</v>
      </c>
      <c r="I41" s="62">
        <v>124903.76</v>
      </c>
      <c r="J41" s="62">
        <v>-28976.13</v>
      </c>
      <c r="K41" s="62"/>
      <c r="L41" s="62"/>
      <c r="N41" s="289">
        <v>577325</v>
      </c>
      <c r="P41" s="289">
        <v>166.35</v>
      </c>
      <c r="Q41" s="289"/>
      <c r="R41" s="62"/>
      <c r="S41" s="62"/>
      <c r="T41" s="62">
        <v>3744.1</v>
      </c>
      <c r="U41" s="62">
        <v>1118559.83</v>
      </c>
      <c r="V41" s="52">
        <v>175179.57</v>
      </c>
      <c r="W41" s="52">
        <v>25000</v>
      </c>
      <c r="X41" s="52"/>
      <c r="Y41" s="52">
        <v>249340</v>
      </c>
      <c r="Z41" s="52"/>
      <c r="AA41" s="290">
        <v>271581</v>
      </c>
      <c r="AB41" s="290"/>
      <c r="AC41" s="290"/>
      <c r="AD41" s="290">
        <v>62045.98</v>
      </c>
      <c r="AE41" s="290">
        <v>19898.77</v>
      </c>
      <c r="AF41" s="290"/>
      <c r="AG41" s="290"/>
      <c r="AH41" s="103">
        <f t="shared" si="1"/>
        <v>221852.7</v>
      </c>
      <c r="AI41" s="37">
        <f t="shared" si="2"/>
        <v>577491.35</v>
      </c>
      <c r="AJ41" s="26">
        <f t="shared" si="3"/>
        <v>-355638.64999999997</v>
      </c>
      <c r="AK41" s="17">
        <f t="shared" si="4"/>
        <v>449519.57</v>
      </c>
      <c r="AL41" s="19">
        <f t="shared" si="5"/>
        <v>353525.75</v>
      </c>
      <c r="AM41" s="32">
        <f t="shared" si="6"/>
        <v>95993.82</v>
      </c>
    </row>
    <row r="42" spans="1:39" x14ac:dyDescent="0.2">
      <c r="A42" t="s">
        <v>547</v>
      </c>
      <c r="B42" t="s">
        <v>548</v>
      </c>
      <c r="C42" s="97">
        <v>2563</v>
      </c>
      <c r="D42" s="74" t="s">
        <v>1307</v>
      </c>
      <c r="E42" s="62" t="s">
        <v>2202</v>
      </c>
      <c r="F42" s="288">
        <v>254514.7</v>
      </c>
      <c r="G42" s="288">
        <v>0</v>
      </c>
      <c r="H42" s="288">
        <v>800480.37</v>
      </c>
      <c r="I42" s="62">
        <v>-662428.81999999995</v>
      </c>
      <c r="J42" s="62">
        <v>-103044.56</v>
      </c>
      <c r="K42" s="62"/>
      <c r="L42" s="62"/>
      <c r="M42" s="289">
        <v>150000</v>
      </c>
      <c r="N42" s="289">
        <v>41560</v>
      </c>
      <c r="Q42" s="289"/>
      <c r="R42" s="62"/>
      <c r="S42" s="62"/>
      <c r="T42" s="62"/>
      <c r="U42" s="62">
        <v>1381244.13</v>
      </c>
      <c r="V42" s="52">
        <v>230712.34</v>
      </c>
      <c r="W42" s="52">
        <v>110000</v>
      </c>
      <c r="X42" s="52">
        <v>119.72</v>
      </c>
      <c r="Y42" s="52">
        <v>240800</v>
      </c>
      <c r="Z42" s="52"/>
      <c r="AA42" s="290">
        <v>278260</v>
      </c>
      <c r="AB42" s="290"/>
      <c r="AC42" s="290">
        <v>4416</v>
      </c>
      <c r="AD42" s="290">
        <v>58815.02</v>
      </c>
      <c r="AE42" s="290">
        <v>20774.52</v>
      </c>
      <c r="AF42" s="290"/>
      <c r="AG42" s="290"/>
      <c r="AH42" s="103">
        <f t="shared" si="1"/>
        <v>1054995.07</v>
      </c>
      <c r="AI42" s="37">
        <f t="shared" si="2"/>
        <v>191560</v>
      </c>
      <c r="AJ42" s="26">
        <f t="shared" si="3"/>
        <v>863435.07000000007</v>
      </c>
      <c r="AK42" s="17">
        <f t="shared" si="4"/>
        <v>581632.05999999994</v>
      </c>
      <c r="AL42" s="19">
        <f t="shared" si="5"/>
        <v>362265.54000000004</v>
      </c>
      <c r="AM42" s="32">
        <f t="shared" si="6"/>
        <v>219366.5199999999</v>
      </c>
    </row>
    <row r="43" spans="1:39" x14ac:dyDescent="0.2">
      <c r="A43" t="s">
        <v>547</v>
      </c>
      <c r="B43" t="s">
        <v>548</v>
      </c>
      <c r="C43" s="97">
        <v>2302</v>
      </c>
      <c r="D43" s="74" t="s">
        <v>1308</v>
      </c>
      <c r="E43" s="62" t="s">
        <v>2203</v>
      </c>
      <c r="F43" s="288">
        <v>244132.51</v>
      </c>
      <c r="G43" s="288">
        <v>0</v>
      </c>
      <c r="H43" s="288">
        <v>869730.15</v>
      </c>
      <c r="I43" s="62">
        <v>285280.61</v>
      </c>
      <c r="J43" s="62">
        <v>-106364.11</v>
      </c>
      <c r="K43" s="62"/>
      <c r="L43" s="62"/>
      <c r="N43" s="289">
        <v>144138</v>
      </c>
      <c r="P43" s="289">
        <v>400</v>
      </c>
      <c r="Q43" s="289"/>
      <c r="R43" s="62"/>
      <c r="S43" s="62"/>
      <c r="T43" s="62"/>
      <c r="U43" s="62">
        <v>1240631.49</v>
      </c>
      <c r="V43" s="52">
        <v>230814.67</v>
      </c>
      <c r="W43" s="52"/>
      <c r="X43" s="52"/>
      <c r="Y43" s="52">
        <v>245180</v>
      </c>
      <c r="Z43" s="52"/>
      <c r="AA43" s="290">
        <v>301170</v>
      </c>
      <c r="AB43" s="290"/>
      <c r="AC43" s="290"/>
      <c r="AD43" s="290">
        <v>43898.02</v>
      </c>
      <c r="AE43" s="290">
        <v>37641</v>
      </c>
      <c r="AF43" s="290"/>
      <c r="AG43" s="290"/>
      <c r="AH43" s="103">
        <f t="shared" si="1"/>
        <v>1113862.6600000001</v>
      </c>
      <c r="AI43" s="37">
        <f t="shared" si="2"/>
        <v>144538</v>
      </c>
      <c r="AJ43" s="26">
        <f t="shared" si="3"/>
        <v>969324.66000000015</v>
      </c>
      <c r="AK43" s="17">
        <f t="shared" si="4"/>
        <v>475994.67000000004</v>
      </c>
      <c r="AL43" s="19">
        <f t="shared" si="5"/>
        <v>382709.02</v>
      </c>
      <c r="AM43" s="32">
        <f t="shared" si="6"/>
        <v>93285.650000000023</v>
      </c>
    </row>
    <row r="44" spans="1:39" x14ac:dyDescent="0.2">
      <c r="A44" t="s">
        <v>547</v>
      </c>
      <c r="B44" t="s">
        <v>548</v>
      </c>
      <c r="C44" s="97">
        <v>2003</v>
      </c>
      <c r="D44" s="74" t="s">
        <v>1309</v>
      </c>
      <c r="E44" s="62" t="s">
        <v>2204</v>
      </c>
      <c r="F44" s="288">
        <v>328802.25</v>
      </c>
      <c r="G44" s="288">
        <v>100000</v>
      </c>
      <c r="H44" s="288">
        <v>495513.62</v>
      </c>
      <c r="I44" s="62">
        <v>28450.67</v>
      </c>
      <c r="J44" s="62">
        <v>58811.77</v>
      </c>
      <c r="K44" s="62"/>
      <c r="L44" s="62"/>
      <c r="M44" s="289">
        <v>100000</v>
      </c>
      <c r="N44" s="289">
        <v>289400</v>
      </c>
      <c r="P44" s="289">
        <v>0</v>
      </c>
      <c r="Q44" s="289"/>
      <c r="R44" s="62"/>
      <c r="S44" s="62"/>
      <c r="T44" s="62">
        <v>-740413.1</v>
      </c>
      <c r="U44" s="62">
        <v>2770050.54</v>
      </c>
      <c r="V44" s="52">
        <v>173092.22</v>
      </c>
      <c r="W44" s="52"/>
      <c r="X44" s="52"/>
      <c r="Y44" s="52"/>
      <c r="Z44" s="52"/>
      <c r="AA44" s="290">
        <v>23600</v>
      </c>
      <c r="AB44" s="290"/>
      <c r="AC44" s="290"/>
      <c r="AD44" s="290">
        <v>44318.58</v>
      </c>
      <c r="AE44" s="290">
        <v>6292.18</v>
      </c>
      <c r="AF44" s="290"/>
      <c r="AG44" s="290"/>
      <c r="AH44" s="103">
        <f t="shared" si="1"/>
        <v>924315.87</v>
      </c>
      <c r="AI44" s="37">
        <f t="shared" si="2"/>
        <v>389400</v>
      </c>
      <c r="AJ44" s="26">
        <f t="shared" si="3"/>
        <v>534915.87</v>
      </c>
      <c r="AK44" s="17">
        <f t="shared" si="4"/>
        <v>173092.22</v>
      </c>
      <c r="AL44" s="19">
        <f t="shared" si="5"/>
        <v>74210.760000000009</v>
      </c>
      <c r="AM44" s="32">
        <f t="shared" si="6"/>
        <v>98881.459999999992</v>
      </c>
    </row>
    <row r="45" spans="1:39" x14ac:dyDescent="0.2">
      <c r="A45" t="s">
        <v>547</v>
      </c>
      <c r="B45" t="s">
        <v>548</v>
      </c>
      <c r="C45" s="97">
        <v>2921</v>
      </c>
      <c r="D45" s="74" t="s">
        <v>1310</v>
      </c>
      <c r="E45" s="62" t="s">
        <v>2205</v>
      </c>
      <c r="F45" s="288">
        <v>509009.84</v>
      </c>
      <c r="G45" s="288">
        <v>0</v>
      </c>
      <c r="H45" s="288">
        <v>28146.66</v>
      </c>
      <c r="I45" s="62">
        <v>45097.31</v>
      </c>
      <c r="J45" s="62">
        <v>205679.58</v>
      </c>
      <c r="K45" s="62"/>
      <c r="L45" s="62"/>
      <c r="N45" s="289">
        <v>8540</v>
      </c>
      <c r="P45" s="289">
        <v>648.36</v>
      </c>
      <c r="Q45" s="289"/>
      <c r="R45" s="62"/>
      <c r="S45" s="62">
        <v>16660.38</v>
      </c>
      <c r="T45" s="62">
        <v>136627.70000000001</v>
      </c>
      <c r="U45" s="62">
        <v>2356118.79</v>
      </c>
      <c r="V45" s="52">
        <v>170964.28</v>
      </c>
      <c r="W45" s="52">
        <v>75000</v>
      </c>
      <c r="X45" s="52">
        <v>835.48</v>
      </c>
      <c r="Y45" s="52">
        <v>240440</v>
      </c>
      <c r="Z45" s="52"/>
      <c r="AA45" s="290">
        <v>260160</v>
      </c>
      <c r="AB45" s="290"/>
      <c r="AC45" s="290"/>
      <c r="AD45" s="290">
        <v>39533.449999999997</v>
      </c>
      <c r="AE45" s="290">
        <v>5188.51</v>
      </c>
      <c r="AF45" s="290"/>
      <c r="AG45" s="290"/>
      <c r="AH45" s="103">
        <f t="shared" si="1"/>
        <v>537156.5</v>
      </c>
      <c r="AI45" s="37">
        <f t="shared" si="2"/>
        <v>9188.36</v>
      </c>
      <c r="AJ45" s="26">
        <f t="shared" si="3"/>
        <v>527968.14</v>
      </c>
      <c r="AK45" s="17">
        <f t="shared" si="4"/>
        <v>487239.76</v>
      </c>
      <c r="AL45" s="19">
        <f t="shared" si="5"/>
        <v>304881.96000000002</v>
      </c>
      <c r="AM45" s="32">
        <f t="shared" si="6"/>
        <v>182357.8</v>
      </c>
    </row>
    <row r="46" spans="1:39" x14ac:dyDescent="0.2">
      <c r="A46" t="s">
        <v>547</v>
      </c>
      <c r="B46" t="s">
        <v>548</v>
      </c>
      <c r="C46" s="97">
        <v>2021</v>
      </c>
      <c r="D46" s="74" t="s">
        <v>1311</v>
      </c>
      <c r="E46" s="62" t="s">
        <v>2206</v>
      </c>
      <c r="F46" s="288">
        <v>183246.98</v>
      </c>
      <c r="G46" s="288">
        <v>33100</v>
      </c>
      <c r="H46" s="288">
        <v>140502.46</v>
      </c>
      <c r="I46" s="62">
        <v>196225.5</v>
      </c>
      <c r="J46" s="62">
        <v>229527.12</v>
      </c>
      <c r="K46" s="62"/>
      <c r="L46" s="62"/>
      <c r="N46" s="289">
        <v>77940</v>
      </c>
      <c r="O46" s="289">
        <v>2759</v>
      </c>
      <c r="P46" s="289">
        <v>350</v>
      </c>
      <c r="Q46" s="289"/>
      <c r="R46" s="62"/>
      <c r="S46" s="62">
        <v>-341908.85</v>
      </c>
      <c r="T46" s="62">
        <v>105525.12</v>
      </c>
      <c r="U46" s="62">
        <v>1990390.15</v>
      </c>
      <c r="V46" s="52">
        <v>188781.67</v>
      </c>
      <c r="W46" s="52"/>
      <c r="X46" s="52"/>
      <c r="Y46" s="52">
        <v>169940</v>
      </c>
      <c r="Z46" s="52"/>
      <c r="AA46" s="290">
        <v>196950</v>
      </c>
      <c r="AB46" s="290"/>
      <c r="AC46" s="290"/>
      <c r="AD46" s="290">
        <v>57700.02</v>
      </c>
      <c r="AE46" s="290">
        <v>24760.27</v>
      </c>
      <c r="AF46" s="290"/>
      <c r="AG46" s="290"/>
      <c r="AH46" s="103">
        <f t="shared" si="1"/>
        <v>356849.44</v>
      </c>
      <c r="AI46" s="37">
        <f t="shared" si="2"/>
        <v>81049</v>
      </c>
      <c r="AJ46" s="26">
        <f t="shared" si="3"/>
        <v>275800.44</v>
      </c>
      <c r="AK46" s="17">
        <f t="shared" si="4"/>
        <v>358721.67000000004</v>
      </c>
      <c r="AL46" s="19">
        <f t="shared" si="5"/>
        <v>279410.28999999998</v>
      </c>
      <c r="AM46" s="32">
        <f t="shared" si="6"/>
        <v>79311.380000000063</v>
      </c>
    </row>
    <row r="47" spans="1:39" x14ac:dyDescent="0.2">
      <c r="A47" t="s">
        <v>547</v>
      </c>
      <c r="B47" t="s">
        <v>548</v>
      </c>
      <c r="C47" s="97">
        <v>1750</v>
      </c>
      <c r="D47" s="74" t="s">
        <v>1312</v>
      </c>
      <c r="E47" s="62" t="s">
        <v>2207</v>
      </c>
      <c r="F47" s="288">
        <v>214664.65</v>
      </c>
      <c r="G47" s="288">
        <v>0</v>
      </c>
      <c r="H47" s="288">
        <v>18973.47</v>
      </c>
      <c r="I47" s="62">
        <v>275449.49</v>
      </c>
      <c r="J47" s="62">
        <v>16850.72</v>
      </c>
      <c r="K47" s="62"/>
      <c r="L47" s="62"/>
      <c r="M47" s="289">
        <v>100000</v>
      </c>
      <c r="N47" s="289">
        <v>57330</v>
      </c>
      <c r="P47" s="289">
        <v>264.7</v>
      </c>
      <c r="Q47" s="289"/>
      <c r="R47" s="62"/>
      <c r="S47" s="62"/>
      <c r="T47" s="62"/>
      <c r="U47" s="62">
        <v>498635.02</v>
      </c>
      <c r="V47" s="52">
        <v>199829.5</v>
      </c>
      <c r="W47" s="52"/>
      <c r="X47" s="52"/>
      <c r="Y47" s="52">
        <v>179840</v>
      </c>
      <c r="Z47" s="52"/>
      <c r="AA47" s="290">
        <v>202430</v>
      </c>
      <c r="AB47" s="290"/>
      <c r="AC47" s="290"/>
      <c r="AD47" s="290">
        <v>57527.31</v>
      </c>
      <c r="AE47" s="290">
        <v>7325.7</v>
      </c>
      <c r="AF47" s="290"/>
      <c r="AG47" s="290"/>
      <c r="AH47" s="103">
        <f t="shared" si="1"/>
        <v>233638.12</v>
      </c>
      <c r="AI47" s="37">
        <f t="shared" si="2"/>
        <v>157594.70000000001</v>
      </c>
      <c r="AJ47" s="26">
        <f t="shared" si="3"/>
        <v>76043.419999999984</v>
      </c>
      <c r="AK47" s="17">
        <f t="shared" si="4"/>
        <v>379669.5</v>
      </c>
      <c r="AL47" s="19">
        <f t="shared" si="5"/>
        <v>267283.01</v>
      </c>
      <c r="AM47" s="32">
        <f t="shared" si="6"/>
        <v>112386.48999999999</v>
      </c>
    </row>
    <row r="48" spans="1:39" x14ac:dyDescent="0.2">
      <c r="A48" t="s">
        <v>547</v>
      </c>
      <c r="B48" t="s">
        <v>548</v>
      </c>
      <c r="C48" s="97">
        <v>1875</v>
      </c>
      <c r="D48" s="74" t="s">
        <v>1313</v>
      </c>
      <c r="E48" s="62" t="s">
        <v>2208</v>
      </c>
      <c r="F48" s="288">
        <v>185006.02</v>
      </c>
      <c r="G48" s="288">
        <v>0</v>
      </c>
      <c r="H48" s="288">
        <v>213289.16</v>
      </c>
      <c r="I48" s="62">
        <v>3</v>
      </c>
      <c r="J48" s="62">
        <v>39209.81</v>
      </c>
      <c r="K48" s="62"/>
      <c r="L48" s="62"/>
      <c r="N48" s="289">
        <v>65722</v>
      </c>
      <c r="Q48" s="289"/>
      <c r="R48" s="62"/>
      <c r="S48" s="62">
        <v>-11452.2</v>
      </c>
      <c r="T48" s="62"/>
      <c r="U48" s="62">
        <v>452082.82</v>
      </c>
      <c r="V48" s="52">
        <v>226094.61</v>
      </c>
      <c r="W48" s="52"/>
      <c r="X48" s="52"/>
      <c r="Y48" s="52">
        <v>124260</v>
      </c>
      <c r="Z48" s="52"/>
      <c r="AA48" s="290">
        <v>160380</v>
      </c>
      <c r="AB48" s="290"/>
      <c r="AC48" s="290"/>
      <c r="AD48" s="290">
        <v>76612.710000000006</v>
      </c>
      <c r="AE48" s="290">
        <v>4209.09</v>
      </c>
      <c r="AF48" s="290"/>
      <c r="AG48" s="290"/>
      <c r="AH48" s="103">
        <f t="shared" si="1"/>
        <v>398295.18</v>
      </c>
      <c r="AI48" s="37">
        <f t="shared" si="2"/>
        <v>65722</v>
      </c>
      <c r="AJ48" s="26">
        <f t="shared" si="3"/>
        <v>332573.18</v>
      </c>
      <c r="AK48" s="17">
        <f t="shared" si="4"/>
        <v>350354.61</v>
      </c>
      <c r="AL48" s="19">
        <f t="shared" si="5"/>
        <v>241201.80000000002</v>
      </c>
      <c r="AM48" s="32">
        <f t="shared" si="6"/>
        <v>109152.80999999997</v>
      </c>
    </row>
    <row r="49" spans="1:39" x14ac:dyDescent="0.2">
      <c r="A49" t="s">
        <v>547</v>
      </c>
      <c r="B49" t="s">
        <v>548</v>
      </c>
      <c r="C49" s="97">
        <v>2733</v>
      </c>
      <c r="D49" s="74" t="s">
        <v>1314</v>
      </c>
      <c r="E49" s="62" t="s">
        <v>2209</v>
      </c>
      <c r="F49" s="288">
        <v>416769.65</v>
      </c>
      <c r="G49" s="288">
        <v>0</v>
      </c>
      <c r="H49" s="288">
        <v>47053.8</v>
      </c>
      <c r="I49" s="62">
        <v>2658091.39</v>
      </c>
      <c r="J49" s="62">
        <v>163065.97</v>
      </c>
      <c r="K49" s="62"/>
      <c r="L49" s="62"/>
      <c r="N49" s="289">
        <v>123830</v>
      </c>
      <c r="Q49" s="289"/>
      <c r="R49" s="62"/>
      <c r="S49" s="62"/>
      <c r="T49" s="62"/>
      <c r="U49" s="62">
        <v>5378772.1500000004</v>
      </c>
      <c r="V49" s="52">
        <v>197732.41</v>
      </c>
      <c r="W49" s="52"/>
      <c r="X49" s="52"/>
      <c r="Y49" s="52">
        <v>183260</v>
      </c>
      <c r="Z49" s="52"/>
      <c r="AA49" s="290">
        <v>201580</v>
      </c>
      <c r="AB49" s="290"/>
      <c r="AC49" s="290"/>
      <c r="AD49" s="290">
        <v>69876.5</v>
      </c>
      <c r="AE49" s="290">
        <v>35726.379999999997</v>
      </c>
      <c r="AF49" s="290"/>
      <c r="AG49" s="290"/>
      <c r="AH49" s="103">
        <f t="shared" si="1"/>
        <v>463823.45</v>
      </c>
      <c r="AI49" s="37">
        <f t="shared" si="2"/>
        <v>123830</v>
      </c>
      <c r="AJ49" s="26">
        <f t="shared" si="3"/>
        <v>339993.45</v>
      </c>
      <c r="AK49" s="17">
        <f t="shared" si="4"/>
        <v>380992.41000000003</v>
      </c>
      <c r="AL49" s="19">
        <f t="shared" si="5"/>
        <v>307182.88</v>
      </c>
      <c r="AM49" s="32">
        <f t="shared" si="6"/>
        <v>73809.530000000028</v>
      </c>
    </row>
    <row r="50" spans="1:39" x14ac:dyDescent="0.2">
      <c r="A50" t="s">
        <v>547</v>
      </c>
      <c r="B50" t="s">
        <v>548</v>
      </c>
      <c r="C50" s="97">
        <v>2730</v>
      </c>
      <c r="D50" s="74" t="s">
        <v>1315</v>
      </c>
      <c r="E50" s="62" t="s">
        <v>2210</v>
      </c>
      <c r="F50" s="288">
        <v>321657.64</v>
      </c>
      <c r="G50" s="288">
        <v>0</v>
      </c>
      <c r="H50" s="288">
        <v>685237.01</v>
      </c>
      <c r="I50" s="62">
        <v>-143045.96</v>
      </c>
      <c r="J50" s="62">
        <v>-199518.13</v>
      </c>
      <c r="K50" s="62"/>
      <c r="L50" s="62"/>
      <c r="N50" s="289">
        <v>107490</v>
      </c>
      <c r="Q50" s="289"/>
      <c r="R50" s="62">
        <v>4586</v>
      </c>
      <c r="S50" s="62"/>
      <c r="T50" s="62"/>
      <c r="U50" s="62">
        <v>1780248.13</v>
      </c>
      <c r="V50" s="52">
        <v>221836.47</v>
      </c>
      <c r="W50" s="52"/>
      <c r="X50" s="52"/>
      <c r="Y50" s="52">
        <v>213320</v>
      </c>
      <c r="Z50" s="52"/>
      <c r="AA50" s="290">
        <v>250060</v>
      </c>
      <c r="AB50" s="290"/>
      <c r="AC50" s="290"/>
      <c r="AD50" s="290">
        <v>54852.78</v>
      </c>
      <c r="AE50" s="290">
        <v>28678.14</v>
      </c>
      <c r="AF50" s="290"/>
      <c r="AG50" s="290"/>
      <c r="AH50" s="103">
        <f t="shared" si="1"/>
        <v>1006894.65</v>
      </c>
      <c r="AI50" s="37">
        <f t="shared" si="2"/>
        <v>107490</v>
      </c>
      <c r="AJ50" s="26">
        <f t="shared" si="3"/>
        <v>899404.65</v>
      </c>
      <c r="AK50" s="17">
        <f t="shared" si="4"/>
        <v>435156.47</v>
      </c>
      <c r="AL50" s="19">
        <f t="shared" si="5"/>
        <v>333590.92000000004</v>
      </c>
      <c r="AM50" s="32">
        <f t="shared" si="6"/>
        <v>101565.54999999993</v>
      </c>
    </row>
    <row r="51" spans="1:39" x14ac:dyDescent="0.2">
      <c r="A51" t="s">
        <v>547</v>
      </c>
      <c r="B51" t="s">
        <v>548</v>
      </c>
      <c r="C51" s="97">
        <v>2627</v>
      </c>
      <c r="D51" s="74" t="s">
        <v>1316</v>
      </c>
      <c r="E51" s="62" t="s">
        <v>2211</v>
      </c>
      <c r="F51" s="288">
        <v>400163.08</v>
      </c>
      <c r="G51" s="288">
        <v>61842.44</v>
      </c>
      <c r="H51" s="288">
        <v>373519.31</v>
      </c>
      <c r="I51" s="62">
        <v>846856.72</v>
      </c>
      <c r="J51" s="62">
        <v>276807.14</v>
      </c>
      <c r="K51" s="62"/>
      <c r="L51" s="62"/>
      <c r="P51" s="289">
        <v>380</v>
      </c>
      <c r="Q51" s="289"/>
      <c r="R51" s="62"/>
      <c r="S51" s="62"/>
      <c r="T51" s="62">
        <v>197487.27</v>
      </c>
      <c r="U51" s="62">
        <v>2690789.95</v>
      </c>
      <c r="V51" s="52">
        <v>204330.5</v>
      </c>
      <c r="W51" s="52"/>
      <c r="X51" s="52"/>
      <c r="Y51" s="52">
        <v>182680</v>
      </c>
      <c r="Z51" s="52"/>
      <c r="AA51" s="290">
        <v>259703</v>
      </c>
      <c r="AB51" s="290"/>
      <c r="AC51" s="290"/>
      <c r="AD51" s="290">
        <v>44625.62</v>
      </c>
      <c r="AE51" s="290">
        <v>105</v>
      </c>
      <c r="AF51" s="290"/>
      <c r="AG51" s="290"/>
      <c r="AH51" s="103">
        <f t="shared" si="1"/>
        <v>835524.83000000007</v>
      </c>
      <c r="AI51" s="37">
        <f t="shared" si="2"/>
        <v>380</v>
      </c>
      <c r="AJ51" s="26">
        <f t="shared" si="3"/>
        <v>835144.83000000007</v>
      </c>
      <c r="AK51" s="17">
        <f t="shared" si="4"/>
        <v>387010.5</v>
      </c>
      <c r="AL51" s="19">
        <f t="shared" si="5"/>
        <v>304433.62</v>
      </c>
      <c r="AM51" s="32">
        <f t="shared" si="6"/>
        <v>82576.88</v>
      </c>
    </row>
    <row r="52" spans="1:39" x14ac:dyDescent="0.2">
      <c r="A52" t="s">
        <v>547</v>
      </c>
      <c r="B52" t="s">
        <v>548</v>
      </c>
      <c r="C52" s="97">
        <v>1841</v>
      </c>
      <c r="D52" s="74" t="s">
        <v>1317</v>
      </c>
      <c r="E52" s="62" t="s">
        <v>2212</v>
      </c>
      <c r="F52" s="288">
        <v>476283.49</v>
      </c>
      <c r="G52" s="288">
        <v>0</v>
      </c>
      <c r="H52" s="288">
        <v>41559.370000000003</v>
      </c>
      <c r="I52" s="62">
        <v>492773.56</v>
      </c>
      <c r="J52" s="62">
        <v>-25582.799999999999</v>
      </c>
      <c r="K52" s="62"/>
      <c r="L52" s="62"/>
      <c r="P52" s="289">
        <v>1981</v>
      </c>
      <c r="Q52" s="289"/>
      <c r="R52" s="62"/>
      <c r="S52" s="62"/>
      <c r="T52" s="62">
        <v>36376.46</v>
      </c>
      <c r="U52" s="62">
        <v>2057308.95</v>
      </c>
      <c r="V52" s="52">
        <v>181992.22</v>
      </c>
      <c r="W52" s="52"/>
      <c r="X52" s="52"/>
      <c r="Y52" s="52"/>
      <c r="Z52" s="52"/>
      <c r="AA52" s="290">
        <v>14952</v>
      </c>
      <c r="AB52" s="290"/>
      <c r="AC52" s="290"/>
      <c r="AD52" s="290">
        <v>54144.81</v>
      </c>
      <c r="AE52" s="290">
        <v>16585.55</v>
      </c>
      <c r="AF52" s="290"/>
      <c r="AG52" s="290"/>
      <c r="AH52" s="103">
        <f t="shared" si="1"/>
        <v>517842.86</v>
      </c>
      <c r="AI52" s="37">
        <f t="shared" si="2"/>
        <v>1981</v>
      </c>
      <c r="AJ52" s="26">
        <f t="shared" si="3"/>
        <v>515861.86</v>
      </c>
      <c r="AK52" s="17">
        <f t="shared" si="4"/>
        <v>181992.22</v>
      </c>
      <c r="AL52" s="19">
        <f t="shared" si="5"/>
        <v>85682.36</v>
      </c>
      <c r="AM52" s="32">
        <f t="shared" si="6"/>
        <v>96309.86</v>
      </c>
    </row>
    <row r="53" spans="1:39" x14ac:dyDescent="0.2">
      <c r="A53" t="s">
        <v>547</v>
      </c>
      <c r="B53" t="s">
        <v>548</v>
      </c>
      <c r="C53" s="97">
        <v>2414</v>
      </c>
      <c r="D53" s="74" t="s">
        <v>1318</v>
      </c>
      <c r="E53" s="62" t="s">
        <v>2213</v>
      </c>
      <c r="F53" s="288">
        <v>111286.75</v>
      </c>
      <c r="G53" s="288">
        <v>0</v>
      </c>
      <c r="H53" s="288">
        <v>129505.19</v>
      </c>
      <c r="I53" s="62">
        <v>121928.08</v>
      </c>
      <c r="J53" s="62">
        <v>183215.92</v>
      </c>
      <c r="K53" s="62"/>
      <c r="L53" s="62"/>
      <c r="P53" s="289">
        <v>14.39</v>
      </c>
      <c r="Q53" s="289"/>
      <c r="R53" s="62"/>
      <c r="S53" s="62"/>
      <c r="T53" s="62"/>
      <c r="U53" s="62">
        <v>1988049.06</v>
      </c>
      <c r="V53" s="52">
        <v>69121.240000000005</v>
      </c>
      <c r="W53" s="52"/>
      <c r="X53" s="52"/>
      <c r="Y53" s="52">
        <v>92970</v>
      </c>
      <c r="Z53" s="52">
        <v>48291.85</v>
      </c>
      <c r="AA53" s="290">
        <v>127130</v>
      </c>
      <c r="AB53" s="290"/>
      <c r="AC53" s="290"/>
      <c r="AD53" s="290">
        <v>109955.6</v>
      </c>
      <c r="AE53" s="290">
        <v>6115.27</v>
      </c>
      <c r="AF53" s="290"/>
      <c r="AG53" s="290"/>
      <c r="AH53" s="103">
        <f t="shared" si="1"/>
        <v>240791.94</v>
      </c>
      <c r="AI53" s="37">
        <f t="shared" si="2"/>
        <v>14.39</v>
      </c>
      <c r="AJ53" s="26">
        <f t="shared" si="3"/>
        <v>240777.55</v>
      </c>
      <c r="AK53" s="17">
        <f t="shared" si="4"/>
        <v>210383.09</v>
      </c>
      <c r="AL53" s="19">
        <f t="shared" si="5"/>
        <v>243200.87</v>
      </c>
      <c r="AM53" s="32">
        <f t="shared" si="6"/>
        <v>-32817.78</v>
      </c>
    </row>
    <row r="54" spans="1:39" x14ac:dyDescent="0.2">
      <c r="A54" t="s">
        <v>547</v>
      </c>
      <c r="B54" t="s">
        <v>548</v>
      </c>
      <c r="C54" s="97">
        <v>1799</v>
      </c>
      <c r="D54" s="74" t="s">
        <v>1319</v>
      </c>
      <c r="E54" s="62" t="s">
        <v>2214</v>
      </c>
      <c r="F54" s="288">
        <v>96041.52</v>
      </c>
      <c r="G54" s="288">
        <v>0</v>
      </c>
      <c r="H54" s="288">
        <v>113508.02</v>
      </c>
      <c r="I54" s="62">
        <v>6336.78</v>
      </c>
      <c r="J54" s="62">
        <v>173242.26</v>
      </c>
      <c r="K54" s="62"/>
      <c r="L54" s="62"/>
      <c r="N54" s="289">
        <v>170045</v>
      </c>
      <c r="P54" s="289">
        <v>830</v>
      </c>
      <c r="Q54" s="289"/>
      <c r="R54" s="62"/>
      <c r="S54" s="62">
        <v>249356.91</v>
      </c>
      <c r="T54" s="62">
        <v>-509277.18</v>
      </c>
      <c r="U54" s="62">
        <v>1911374.52</v>
      </c>
      <c r="V54" s="52">
        <v>143196.89000000001</v>
      </c>
      <c r="W54" s="52"/>
      <c r="X54" s="52"/>
      <c r="Y54" s="52">
        <v>163920</v>
      </c>
      <c r="Z54" s="52"/>
      <c r="AA54" s="290">
        <v>200780</v>
      </c>
      <c r="AB54" s="290"/>
      <c r="AC54" s="290"/>
      <c r="AD54" s="290">
        <v>30944.09</v>
      </c>
      <c r="AE54" s="290">
        <v>10218.86</v>
      </c>
      <c r="AF54" s="290"/>
      <c r="AG54" s="290"/>
      <c r="AH54" s="103">
        <f t="shared" si="1"/>
        <v>209549.54</v>
      </c>
      <c r="AI54" s="37">
        <f t="shared" si="2"/>
        <v>170875</v>
      </c>
      <c r="AJ54" s="26">
        <f t="shared" si="3"/>
        <v>38674.540000000008</v>
      </c>
      <c r="AK54" s="17">
        <f t="shared" si="4"/>
        <v>307116.89</v>
      </c>
      <c r="AL54" s="19">
        <f t="shared" si="5"/>
        <v>241942.95</v>
      </c>
      <c r="AM54" s="32">
        <f t="shared" si="6"/>
        <v>65173.94</v>
      </c>
    </row>
    <row r="55" spans="1:39" x14ac:dyDescent="0.2">
      <c r="A55" t="s">
        <v>551</v>
      </c>
      <c r="B55" t="s">
        <v>552</v>
      </c>
      <c r="C55" s="97">
        <v>2442</v>
      </c>
      <c r="D55" s="74" t="s">
        <v>1320</v>
      </c>
      <c r="E55" s="62" t="s">
        <v>2215</v>
      </c>
      <c r="F55" s="288">
        <v>332429.26</v>
      </c>
      <c r="G55" s="288">
        <v>32361.46</v>
      </c>
      <c r="H55" s="288">
        <v>28399.63</v>
      </c>
      <c r="I55" s="62">
        <v>115423.33</v>
      </c>
      <c r="J55" s="62">
        <v>114574.24</v>
      </c>
      <c r="K55" s="62"/>
      <c r="L55" s="62"/>
      <c r="N55" s="289">
        <v>47730</v>
      </c>
      <c r="P55" s="289">
        <v>250</v>
      </c>
      <c r="Q55" s="289"/>
      <c r="R55" s="62"/>
      <c r="S55" s="62"/>
      <c r="T55" s="62"/>
      <c r="U55" s="62">
        <v>1946410.43</v>
      </c>
      <c r="V55" s="52">
        <v>171540.92</v>
      </c>
      <c r="W55" s="52"/>
      <c r="X55" s="52"/>
      <c r="Y55" s="52">
        <v>234696</v>
      </c>
      <c r="Z55" s="52">
        <v>14200</v>
      </c>
      <c r="AA55" s="290">
        <v>276906</v>
      </c>
      <c r="AB55" s="290"/>
      <c r="AC55" s="290"/>
      <c r="AD55" s="290">
        <v>60313.03</v>
      </c>
      <c r="AE55" s="290">
        <v>10724.63</v>
      </c>
      <c r="AF55" s="290"/>
      <c r="AG55" s="290"/>
      <c r="AH55" s="103">
        <f t="shared" si="1"/>
        <v>393190.35000000003</v>
      </c>
      <c r="AI55" s="37">
        <f t="shared" si="2"/>
        <v>47980</v>
      </c>
      <c r="AJ55" s="26">
        <f t="shared" si="3"/>
        <v>345210.35000000003</v>
      </c>
      <c r="AK55" s="17">
        <f t="shared" si="4"/>
        <v>420436.92000000004</v>
      </c>
      <c r="AL55" s="19">
        <f t="shared" si="5"/>
        <v>347943.66000000003</v>
      </c>
      <c r="AM55" s="32">
        <f t="shared" si="6"/>
        <v>72493.260000000009</v>
      </c>
    </row>
    <row r="56" spans="1:39" x14ac:dyDescent="0.2">
      <c r="A56" t="s">
        <v>551</v>
      </c>
      <c r="B56" t="s">
        <v>552</v>
      </c>
      <c r="C56" s="97">
        <v>1417</v>
      </c>
      <c r="D56" s="74" t="s">
        <v>1321</v>
      </c>
      <c r="E56" s="62" t="s">
        <v>2216</v>
      </c>
      <c r="F56" s="288">
        <v>235832.23</v>
      </c>
      <c r="G56" s="288">
        <v>11304.25</v>
      </c>
      <c r="H56" s="288">
        <v>18505.09</v>
      </c>
      <c r="I56" s="62">
        <v>527303.76</v>
      </c>
      <c r="J56" s="62">
        <v>163867.18</v>
      </c>
      <c r="K56" s="62"/>
      <c r="L56" s="62"/>
      <c r="N56" s="289">
        <v>29803.08</v>
      </c>
      <c r="Q56" s="289"/>
      <c r="R56" s="62"/>
      <c r="S56" s="62"/>
      <c r="T56" s="62"/>
      <c r="U56" s="62">
        <v>1372237.86</v>
      </c>
      <c r="V56" s="52">
        <v>112009.24</v>
      </c>
      <c r="W56" s="52"/>
      <c r="X56" s="52"/>
      <c r="Y56" s="52">
        <v>87467.6</v>
      </c>
      <c r="Z56" s="52">
        <v>8700</v>
      </c>
      <c r="AA56" s="290">
        <v>103667.6</v>
      </c>
      <c r="AB56" s="290"/>
      <c r="AC56" s="290"/>
      <c r="AD56" s="290">
        <v>46749.84</v>
      </c>
      <c r="AE56" s="290">
        <v>36288.5</v>
      </c>
      <c r="AF56" s="290"/>
      <c r="AG56" s="290"/>
      <c r="AH56" s="103">
        <f t="shared" si="1"/>
        <v>265641.57</v>
      </c>
      <c r="AI56" s="37">
        <f t="shared" si="2"/>
        <v>29803.08</v>
      </c>
      <c r="AJ56" s="26">
        <f t="shared" si="3"/>
        <v>235838.49</v>
      </c>
      <c r="AK56" s="17">
        <f t="shared" si="4"/>
        <v>208176.84000000003</v>
      </c>
      <c r="AL56" s="19">
        <f t="shared" si="5"/>
        <v>186705.94</v>
      </c>
      <c r="AM56" s="32">
        <f t="shared" si="6"/>
        <v>21470.900000000023</v>
      </c>
    </row>
    <row r="57" spans="1:39" x14ac:dyDescent="0.2">
      <c r="A57" t="s">
        <v>551</v>
      </c>
      <c r="B57" t="s">
        <v>552</v>
      </c>
      <c r="C57" s="97">
        <v>1301</v>
      </c>
      <c r="D57" s="74" t="s">
        <v>1322</v>
      </c>
      <c r="E57" s="62" t="s">
        <v>2217</v>
      </c>
      <c r="F57" s="288">
        <v>389824.44</v>
      </c>
      <c r="G57" s="288">
        <v>472.5</v>
      </c>
      <c r="H57" s="288">
        <v>19043.23</v>
      </c>
      <c r="I57" s="62">
        <v>23155.06</v>
      </c>
      <c r="J57" s="62">
        <v>46640.49</v>
      </c>
      <c r="K57" s="62"/>
      <c r="L57" s="62"/>
      <c r="M57" s="289">
        <v>3000</v>
      </c>
      <c r="N57" s="289">
        <v>32830</v>
      </c>
      <c r="P57" s="289">
        <v>28.04</v>
      </c>
      <c r="Q57" s="289"/>
      <c r="R57" s="62"/>
      <c r="S57" s="62"/>
      <c r="T57" s="62"/>
      <c r="U57" s="62">
        <v>1028783.07</v>
      </c>
      <c r="V57" s="52">
        <v>117515.08</v>
      </c>
      <c r="W57" s="52"/>
      <c r="X57" s="52"/>
      <c r="Y57" s="52">
        <v>93053.8</v>
      </c>
      <c r="Z57" s="52">
        <v>8500</v>
      </c>
      <c r="AA57" s="290">
        <v>122363.8</v>
      </c>
      <c r="AB57" s="290"/>
      <c r="AC57" s="290"/>
      <c r="AD57" s="290">
        <v>53426.6</v>
      </c>
      <c r="AE57" s="290">
        <v>8815.34</v>
      </c>
      <c r="AF57" s="290"/>
      <c r="AG57" s="290"/>
      <c r="AH57" s="103">
        <f t="shared" si="1"/>
        <v>409340.17</v>
      </c>
      <c r="AI57" s="37">
        <f t="shared" si="2"/>
        <v>35858.04</v>
      </c>
      <c r="AJ57" s="26">
        <f t="shared" si="3"/>
        <v>373482.13</v>
      </c>
      <c r="AK57" s="17">
        <f t="shared" si="4"/>
        <v>219068.88</v>
      </c>
      <c r="AL57" s="19">
        <f t="shared" si="5"/>
        <v>184605.74</v>
      </c>
      <c r="AM57" s="32">
        <f t="shared" si="6"/>
        <v>34463.140000000014</v>
      </c>
    </row>
    <row r="58" spans="1:39" x14ac:dyDescent="0.2">
      <c r="A58" t="s">
        <v>551</v>
      </c>
      <c r="B58" t="s">
        <v>552</v>
      </c>
      <c r="C58" s="97">
        <v>2427</v>
      </c>
      <c r="D58" s="74" t="s">
        <v>1323</v>
      </c>
      <c r="E58" s="62" t="s">
        <v>2218</v>
      </c>
      <c r="F58" s="288">
        <v>589743.56000000006</v>
      </c>
      <c r="G58" s="288">
        <v>10954.34</v>
      </c>
      <c r="H58" s="288">
        <v>36672.82</v>
      </c>
      <c r="I58" s="62">
        <v>76052.31</v>
      </c>
      <c r="J58" s="62">
        <v>71637.42</v>
      </c>
      <c r="K58" s="62"/>
      <c r="L58" s="62"/>
      <c r="M58" s="289">
        <v>2000</v>
      </c>
      <c r="N58" s="289">
        <v>41697.69</v>
      </c>
      <c r="P58" s="289">
        <v>18.690000000000001</v>
      </c>
      <c r="Q58" s="289"/>
      <c r="R58" s="62"/>
      <c r="S58" s="62"/>
      <c r="T58" s="62"/>
      <c r="U58" s="62">
        <v>566631.65</v>
      </c>
      <c r="V58" s="52">
        <v>181905.02</v>
      </c>
      <c r="W58" s="52"/>
      <c r="X58" s="52"/>
      <c r="Y58" s="52">
        <v>178101</v>
      </c>
      <c r="Z58" s="52">
        <v>10200</v>
      </c>
      <c r="AA58" s="290">
        <v>212311</v>
      </c>
      <c r="AB58" s="290"/>
      <c r="AC58" s="290"/>
      <c r="AD58" s="290">
        <v>75844.2</v>
      </c>
      <c r="AE58" s="290">
        <v>6023.33</v>
      </c>
      <c r="AF58" s="290"/>
      <c r="AG58" s="290"/>
      <c r="AH58" s="103">
        <f t="shared" si="1"/>
        <v>637370.72</v>
      </c>
      <c r="AI58" s="37">
        <f t="shared" si="2"/>
        <v>43716.380000000005</v>
      </c>
      <c r="AJ58" s="26">
        <f t="shared" si="3"/>
        <v>593654.34</v>
      </c>
      <c r="AK58" s="17">
        <f t="shared" si="4"/>
        <v>370206.02</v>
      </c>
      <c r="AL58" s="19">
        <f t="shared" si="5"/>
        <v>294178.53000000003</v>
      </c>
      <c r="AM58" s="32">
        <f t="shared" si="6"/>
        <v>76027.489999999991</v>
      </c>
    </row>
    <row r="59" spans="1:39" x14ac:dyDescent="0.2">
      <c r="A59" t="s">
        <v>551</v>
      </c>
      <c r="B59" t="s">
        <v>552</v>
      </c>
      <c r="C59" s="97">
        <v>1385</v>
      </c>
      <c r="D59" s="74" t="s">
        <v>1324</v>
      </c>
      <c r="E59" s="62" t="s">
        <v>2219</v>
      </c>
      <c r="F59" s="288">
        <v>145608.88</v>
      </c>
      <c r="G59" s="288">
        <v>13663.26</v>
      </c>
      <c r="H59" s="288">
        <v>18344.72</v>
      </c>
      <c r="I59" s="62">
        <v>269390.55</v>
      </c>
      <c r="J59" s="62">
        <v>35467.42</v>
      </c>
      <c r="K59" s="62"/>
      <c r="L59" s="62"/>
      <c r="N59" s="289">
        <v>40135</v>
      </c>
      <c r="Q59" s="289"/>
      <c r="R59" s="62"/>
      <c r="S59" s="62"/>
      <c r="T59" s="62">
        <v>-32897.97</v>
      </c>
      <c r="U59" s="62">
        <v>1787234.17</v>
      </c>
      <c r="V59" s="52">
        <v>119795.02</v>
      </c>
      <c r="W59" s="52"/>
      <c r="X59" s="52"/>
      <c r="Y59" s="52">
        <v>97986</v>
      </c>
      <c r="Z59" s="52">
        <v>10200</v>
      </c>
      <c r="AA59" s="290">
        <v>134186</v>
      </c>
      <c r="AB59" s="290"/>
      <c r="AC59" s="290"/>
      <c r="AD59" s="290">
        <v>55554.43</v>
      </c>
      <c r="AE59" s="290">
        <v>21886.28</v>
      </c>
      <c r="AF59" s="290"/>
      <c r="AG59" s="290"/>
      <c r="AH59" s="103">
        <f t="shared" si="1"/>
        <v>177616.86000000002</v>
      </c>
      <c r="AI59" s="37">
        <f t="shared" si="2"/>
        <v>40135</v>
      </c>
      <c r="AJ59" s="26">
        <f t="shared" si="3"/>
        <v>137481.86000000002</v>
      </c>
      <c r="AK59" s="17">
        <f t="shared" si="4"/>
        <v>227981.02000000002</v>
      </c>
      <c r="AL59" s="19">
        <f t="shared" si="5"/>
        <v>211626.71</v>
      </c>
      <c r="AM59" s="32">
        <f t="shared" si="6"/>
        <v>16354.310000000027</v>
      </c>
    </row>
    <row r="60" spans="1:39" x14ac:dyDescent="0.2">
      <c r="A60" t="s">
        <v>551</v>
      </c>
      <c r="B60" t="s">
        <v>552</v>
      </c>
      <c r="C60" s="97">
        <v>2740</v>
      </c>
      <c r="D60" s="74" t="s">
        <v>1325</v>
      </c>
      <c r="E60" s="62" t="s">
        <v>2220</v>
      </c>
      <c r="F60" s="288">
        <v>159902.74</v>
      </c>
      <c r="G60" s="288">
        <v>6763.6</v>
      </c>
      <c r="H60" s="288">
        <v>69890.720000000001</v>
      </c>
      <c r="I60" s="62">
        <v>2186952.5499999998</v>
      </c>
      <c r="J60" s="62">
        <v>64777.27</v>
      </c>
      <c r="K60" s="62"/>
      <c r="L60" s="62"/>
      <c r="N60" s="289">
        <v>43138.09</v>
      </c>
      <c r="P60" s="289">
        <v>413</v>
      </c>
      <c r="Q60" s="289"/>
      <c r="R60" s="62"/>
      <c r="S60" s="62"/>
      <c r="T60" s="62"/>
      <c r="U60" s="62">
        <v>3909726.18</v>
      </c>
      <c r="V60" s="52">
        <v>185695.9</v>
      </c>
      <c r="W60" s="52"/>
      <c r="X60" s="52"/>
      <c r="Y60" s="52">
        <v>203679</v>
      </c>
      <c r="Z60" s="52">
        <v>10400</v>
      </c>
      <c r="AA60" s="290">
        <v>239659</v>
      </c>
      <c r="AB60" s="290"/>
      <c r="AC60" s="290"/>
      <c r="AD60" s="290">
        <v>85856.13</v>
      </c>
      <c r="AE60" s="290">
        <v>29451.56</v>
      </c>
      <c r="AF60" s="290"/>
      <c r="AG60" s="290"/>
      <c r="AH60" s="103">
        <f t="shared" si="1"/>
        <v>236557.06</v>
      </c>
      <c r="AI60" s="37">
        <f t="shared" si="2"/>
        <v>43551.09</v>
      </c>
      <c r="AJ60" s="26">
        <f t="shared" si="3"/>
        <v>193005.97</v>
      </c>
      <c r="AK60" s="17">
        <f t="shared" si="4"/>
        <v>399774.9</v>
      </c>
      <c r="AL60" s="19">
        <f t="shared" si="5"/>
        <v>354966.69</v>
      </c>
      <c r="AM60" s="32">
        <f t="shared" si="6"/>
        <v>44808.210000000021</v>
      </c>
    </row>
    <row r="61" spans="1:39" ht="15.75" customHeight="1" x14ac:dyDescent="0.2">
      <c r="A61" t="s">
        <v>551</v>
      </c>
      <c r="B61" t="s">
        <v>552</v>
      </c>
      <c r="C61" s="97">
        <v>4108</v>
      </c>
      <c r="D61" s="74" t="s">
        <v>1326</v>
      </c>
      <c r="E61" s="62" t="s">
        <v>2221</v>
      </c>
      <c r="F61" s="288">
        <v>305591.24</v>
      </c>
      <c r="G61" s="288">
        <v>10960.96</v>
      </c>
      <c r="H61" s="288">
        <v>72067.44</v>
      </c>
      <c r="I61" s="62">
        <v>172075.16</v>
      </c>
      <c r="J61" s="62">
        <v>854079.27</v>
      </c>
      <c r="K61" s="62"/>
      <c r="L61" s="62"/>
      <c r="M61" s="289">
        <v>2000</v>
      </c>
      <c r="N61" s="289">
        <v>30881</v>
      </c>
      <c r="P61" s="289">
        <v>581.64</v>
      </c>
      <c r="Q61" s="289"/>
      <c r="R61" s="62"/>
      <c r="S61" s="62"/>
      <c r="T61" s="62"/>
      <c r="U61" s="62">
        <v>2469567.41</v>
      </c>
      <c r="V61" s="52">
        <v>301223.84000000003</v>
      </c>
      <c r="W61" s="52"/>
      <c r="X61" s="52">
        <v>463.42</v>
      </c>
      <c r="Y61" s="52">
        <v>261403</v>
      </c>
      <c r="Z61" s="52">
        <v>12700</v>
      </c>
      <c r="AA61" s="290">
        <v>301713</v>
      </c>
      <c r="AB61" s="290"/>
      <c r="AC61" s="290"/>
      <c r="AD61" s="290">
        <v>102529.95</v>
      </c>
      <c r="AE61" s="290">
        <v>34345.64</v>
      </c>
      <c r="AF61" s="290"/>
      <c r="AG61" s="290"/>
      <c r="AH61" s="103">
        <f t="shared" si="1"/>
        <v>388619.64</v>
      </c>
      <c r="AI61" s="37">
        <f t="shared" si="2"/>
        <v>33462.639999999999</v>
      </c>
      <c r="AJ61" s="26">
        <f t="shared" si="3"/>
        <v>355157</v>
      </c>
      <c r="AK61" s="17">
        <f t="shared" si="4"/>
        <v>575790.26</v>
      </c>
      <c r="AL61" s="19">
        <f t="shared" si="5"/>
        <v>438588.59</v>
      </c>
      <c r="AM61" s="32">
        <f t="shared" si="6"/>
        <v>137201.66999999998</v>
      </c>
    </row>
    <row r="62" spans="1:39" x14ac:dyDescent="0.2">
      <c r="A62" t="s">
        <v>551</v>
      </c>
      <c r="B62" t="s">
        <v>552</v>
      </c>
      <c r="C62" s="97">
        <v>2522</v>
      </c>
      <c r="D62" s="74" t="s">
        <v>1327</v>
      </c>
      <c r="E62" s="62" t="s">
        <v>2305</v>
      </c>
      <c r="F62" s="288">
        <v>245098.58</v>
      </c>
      <c r="G62" s="288">
        <v>4099.3500000000004</v>
      </c>
      <c r="H62" s="288">
        <v>96655.81</v>
      </c>
      <c r="I62" s="62">
        <v>365790.11</v>
      </c>
      <c r="J62" s="62">
        <v>194530.28</v>
      </c>
      <c r="K62" s="62"/>
      <c r="L62" s="62"/>
      <c r="M62" s="289">
        <v>3000</v>
      </c>
      <c r="N62" s="289">
        <v>32925</v>
      </c>
      <c r="P62" s="289">
        <v>406.66</v>
      </c>
      <c r="Q62" s="289"/>
      <c r="R62" s="62"/>
      <c r="S62" s="62"/>
      <c r="T62" s="62"/>
      <c r="U62" s="62">
        <v>2114448.44</v>
      </c>
      <c r="V62" s="52">
        <v>109158.52</v>
      </c>
      <c r="W62" s="52"/>
      <c r="X62" s="52">
        <v>597.14</v>
      </c>
      <c r="Y62" s="52">
        <v>145958</v>
      </c>
      <c r="Z62" s="52">
        <v>10000</v>
      </c>
      <c r="AA62" s="290">
        <v>165958</v>
      </c>
      <c r="AB62" s="290"/>
      <c r="AC62" s="290"/>
      <c r="AD62" s="290">
        <v>58634.89</v>
      </c>
      <c r="AE62" s="290">
        <v>26697.26</v>
      </c>
      <c r="AF62" s="290"/>
      <c r="AG62" s="290"/>
      <c r="AH62" s="103">
        <f t="shared" si="1"/>
        <v>345853.74</v>
      </c>
      <c r="AI62" s="37">
        <f t="shared" si="2"/>
        <v>36331.660000000003</v>
      </c>
      <c r="AJ62" s="26">
        <f t="shared" si="3"/>
        <v>309522.07999999996</v>
      </c>
      <c r="AK62" s="17">
        <f t="shared" si="4"/>
        <v>265713.66000000003</v>
      </c>
      <c r="AL62" s="19">
        <f t="shared" si="5"/>
        <v>251290.15000000002</v>
      </c>
      <c r="AM62" s="32">
        <f t="shared" si="6"/>
        <v>14423.510000000009</v>
      </c>
    </row>
    <row r="63" spans="1:39" x14ac:dyDescent="0.2">
      <c r="A63" t="s">
        <v>551</v>
      </c>
      <c r="B63" t="s">
        <v>552</v>
      </c>
      <c r="C63" s="97">
        <v>1433</v>
      </c>
      <c r="D63" s="74" t="s">
        <v>1328</v>
      </c>
      <c r="E63" s="62" t="s">
        <v>2308</v>
      </c>
      <c r="F63" s="288">
        <v>58910.95</v>
      </c>
      <c r="G63" s="288">
        <v>0</v>
      </c>
      <c r="H63" s="288">
        <v>38859.72</v>
      </c>
      <c r="I63" s="62">
        <v>1785414.98</v>
      </c>
      <c r="J63" s="62">
        <v>34188.519999999997</v>
      </c>
      <c r="K63" s="62"/>
      <c r="L63" s="62"/>
      <c r="N63" s="289">
        <v>41035</v>
      </c>
      <c r="P63" s="289">
        <v>0</v>
      </c>
      <c r="Q63" s="289"/>
      <c r="R63" s="62"/>
      <c r="S63" s="62"/>
      <c r="T63" s="62"/>
      <c r="U63" s="62">
        <v>2791483.6</v>
      </c>
      <c r="V63" s="52">
        <v>19731.45</v>
      </c>
      <c r="W63" s="52"/>
      <c r="X63" s="52"/>
      <c r="Y63" s="52">
        <v>127468</v>
      </c>
      <c r="Z63" s="52">
        <v>10200</v>
      </c>
      <c r="AA63" s="290">
        <v>163668</v>
      </c>
      <c r="AB63" s="290"/>
      <c r="AC63" s="290"/>
      <c r="AD63" s="290">
        <v>55557.16</v>
      </c>
      <c r="AE63" s="290">
        <v>25579.78</v>
      </c>
      <c r="AF63" s="290"/>
      <c r="AG63" s="290"/>
      <c r="AH63" s="103">
        <f t="shared" si="1"/>
        <v>97770.67</v>
      </c>
      <c r="AI63" s="37">
        <f t="shared" si="2"/>
        <v>41035</v>
      </c>
      <c r="AJ63" s="26">
        <f t="shared" si="3"/>
        <v>56735.67</v>
      </c>
      <c r="AK63" s="17">
        <f t="shared" si="4"/>
        <v>157399.45000000001</v>
      </c>
      <c r="AL63" s="19">
        <f t="shared" si="5"/>
        <v>244804.94</v>
      </c>
      <c r="AM63" s="32">
        <f t="shared" si="6"/>
        <v>-87405.489999999991</v>
      </c>
    </row>
    <row r="64" spans="1:39" x14ac:dyDescent="0.2">
      <c r="A64" t="s">
        <v>555</v>
      </c>
      <c r="B64" t="s">
        <v>556</v>
      </c>
      <c r="C64" s="97">
        <v>4846</v>
      </c>
      <c r="D64" s="74" t="s">
        <v>1329</v>
      </c>
      <c r="E64" s="287" t="s">
        <v>2222</v>
      </c>
      <c r="F64" s="288">
        <v>400138.3</v>
      </c>
      <c r="G64" s="288">
        <v>0</v>
      </c>
      <c r="H64" s="288">
        <v>27557.13</v>
      </c>
      <c r="I64" s="62">
        <v>825513.82</v>
      </c>
      <c r="J64" s="62">
        <v>173972.67</v>
      </c>
      <c r="K64" s="62"/>
      <c r="L64" s="62"/>
      <c r="N64" s="289">
        <v>5850</v>
      </c>
      <c r="Q64" s="289"/>
      <c r="R64" s="62"/>
      <c r="S64" s="62"/>
      <c r="T64" s="62">
        <v>67898.240000000005</v>
      </c>
      <c r="U64" s="62">
        <v>1529202.14</v>
      </c>
      <c r="V64" s="52">
        <v>17679.349999999999</v>
      </c>
      <c r="W64" s="52">
        <v>50000</v>
      </c>
      <c r="X64" s="52"/>
      <c r="Y64" s="52">
        <v>245846.6</v>
      </c>
      <c r="Z64" s="52"/>
      <c r="AA64" s="290">
        <v>298566.59999999998</v>
      </c>
      <c r="AB64" s="290"/>
      <c r="AC64" s="290"/>
      <c r="AD64" s="290">
        <v>72420.800000000003</v>
      </c>
      <c r="AE64" s="290">
        <v>42691.99</v>
      </c>
      <c r="AF64" s="290"/>
      <c r="AG64" s="290"/>
      <c r="AH64" s="103">
        <f t="shared" si="1"/>
        <v>427695.43</v>
      </c>
      <c r="AI64" s="37">
        <f t="shared" si="2"/>
        <v>5850</v>
      </c>
      <c r="AJ64" s="26">
        <f t="shared" si="3"/>
        <v>421845.43</v>
      </c>
      <c r="AK64" s="17">
        <f t="shared" si="4"/>
        <v>313525.95</v>
      </c>
      <c r="AL64" s="19">
        <f t="shared" si="5"/>
        <v>413679.38999999996</v>
      </c>
      <c r="AM64" s="32">
        <f t="shared" si="6"/>
        <v>-100153.43999999994</v>
      </c>
    </row>
    <row r="65" spans="1:39" x14ac:dyDescent="0.2">
      <c r="A65" t="s">
        <v>555</v>
      </c>
      <c r="B65" t="s">
        <v>556</v>
      </c>
      <c r="C65" s="97">
        <v>2013</v>
      </c>
      <c r="D65" s="74" t="s">
        <v>1330</v>
      </c>
      <c r="E65" s="287" t="s">
        <v>2223</v>
      </c>
      <c r="F65" s="288">
        <v>563363.93000000005</v>
      </c>
      <c r="G65" s="288">
        <v>0</v>
      </c>
      <c r="H65" s="288">
        <v>69001.64</v>
      </c>
      <c r="I65" s="62">
        <v>14127.79</v>
      </c>
      <c r="J65" s="62">
        <v>272475.39</v>
      </c>
      <c r="K65" s="62"/>
      <c r="L65" s="62"/>
      <c r="N65" s="289">
        <v>5850</v>
      </c>
      <c r="O65" s="289">
        <v>71300</v>
      </c>
      <c r="P65" s="289">
        <v>70.28</v>
      </c>
      <c r="Q65" s="289"/>
      <c r="R65" s="62"/>
      <c r="S65" s="62"/>
      <c r="T65" s="62"/>
      <c r="U65" s="62">
        <v>1188971.67</v>
      </c>
      <c r="V65" s="52">
        <v>242321.67</v>
      </c>
      <c r="W65" s="52"/>
      <c r="X65" s="52"/>
      <c r="Y65" s="52">
        <v>101080</v>
      </c>
      <c r="Z65" s="52"/>
      <c r="AA65" s="290">
        <v>154120</v>
      </c>
      <c r="AB65" s="290"/>
      <c r="AC65" s="290"/>
      <c r="AD65" s="290">
        <v>75352.479999999996</v>
      </c>
      <c r="AE65" s="290">
        <v>38816.39</v>
      </c>
      <c r="AF65" s="290"/>
      <c r="AG65" s="290"/>
      <c r="AH65" s="103">
        <f t="shared" si="1"/>
        <v>632365.57000000007</v>
      </c>
      <c r="AI65" s="37">
        <f t="shared" si="2"/>
        <v>77220.28</v>
      </c>
      <c r="AJ65" s="26">
        <f t="shared" si="3"/>
        <v>555145.29</v>
      </c>
      <c r="AK65" s="17">
        <f t="shared" si="4"/>
        <v>343401.67000000004</v>
      </c>
      <c r="AL65" s="19">
        <f t="shared" si="5"/>
        <v>268288.87</v>
      </c>
      <c r="AM65" s="32">
        <f t="shared" si="6"/>
        <v>75112.800000000047</v>
      </c>
    </row>
    <row r="66" spans="1:39" x14ac:dyDescent="0.2">
      <c r="A66" t="s">
        <v>555</v>
      </c>
      <c r="B66" t="s">
        <v>556</v>
      </c>
      <c r="C66" s="97">
        <v>1672</v>
      </c>
      <c r="D66" s="74" t="s">
        <v>1331</v>
      </c>
      <c r="E66" s="287" t="s">
        <v>2224</v>
      </c>
      <c r="F66" s="288">
        <v>474650.8</v>
      </c>
      <c r="G66" s="288">
        <v>0</v>
      </c>
      <c r="H66" s="288">
        <v>42058.76</v>
      </c>
      <c r="I66" s="62">
        <v>648113.52</v>
      </c>
      <c r="J66" s="62">
        <v>303086.53000000003</v>
      </c>
      <c r="K66" s="62"/>
      <c r="L66" s="62"/>
      <c r="N66" s="289">
        <v>7287.68</v>
      </c>
      <c r="Q66" s="289"/>
      <c r="R66" s="62"/>
      <c r="S66" s="62"/>
      <c r="T66" s="62">
        <v>54604.11</v>
      </c>
      <c r="U66" s="62">
        <v>2121250.9300000002</v>
      </c>
      <c r="V66" s="52">
        <v>37087.89</v>
      </c>
      <c r="W66" s="52"/>
      <c r="X66" s="52"/>
      <c r="Y66" s="52">
        <v>160300</v>
      </c>
      <c r="Z66" s="52">
        <v>7000</v>
      </c>
      <c r="AA66" s="290">
        <v>227860</v>
      </c>
      <c r="AB66" s="290"/>
      <c r="AC66" s="290"/>
      <c r="AD66" s="290">
        <v>73054.95</v>
      </c>
      <c r="AE66" s="290">
        <v>43270.21</v>
      </c>
      <c r="AF66" s="290"/>
      <c r="AG66" s="290"/>
      <c r="AH66" s="103">
        <f t="shared" si="1"/>
        <v>516709.56</v>
      </c>
      <c r="AI66" s="37">
        <f t="shared" si="2"/>
        <v>7287.68</v>
      </c>
      <c r="AJ66" s="26">
        <f t="shared" si="3"/>
        <v>509421.88</v>
      </c>
      <c r="AK66" s="17">
        <f t="shared" si="4"/>
        <v>204387.89</v>
      </c>
      <c r="AL66" s="19">
        <f t="shared" si="5"/>
        <v>344185.16000000003</v>
      </c>
      <c r="AM66" s="32">
        <f t="shared" si="6"/>
        <v>-139797.27000000002</v>
      </c>
    </row>
    <row r="67" spans="1:39" x14ac:dyDescent="0.2">
      <c r="A67" t="s">
        <v>555</v>
      </c>
      <c r="B67" t="s">
        <v>556</v>
      </c>
      <c r="C67" s="97">
        <v>4546</v>
      </c>
      <c r="D67" s="74" t="s">
        <v>1332</v>
      </c>
      <c r="E67" s="62" t="s">
        <v>2225</v>
      </c>
      <c r="F67" s="288">
        <v>304682.39</v>
      </c>
      <c r="G67" s="288">
        <v>0</v>
      </c>
      <c r="H67" s="288">
        <v>227233.42</v>
      </c>
      <c r="I67" s="62">
        <v>26900.3</v>
      </c>
      <c r="J67" s="62">
        <v>-34351.440000000002</v>
      </c>
      <c r="K67" s="62"/>
      <c r="L67" s="62"/>
      <c r="M67" s="289">
        <v>60430</v>
      </c>
      <c r="N67" s="289">
        <v>22620</v>
      </c>
      <c r="Q67" s="289"/>
      <c r="R67" s="62"/>
      <c r="S67" s="62"/>
      <c r="T67" s="62">
        <v>178407.49</v>
      </c>
      <c r="U67" s="62">
        <v>1374864.38</v>
      </c>
      <c r="V67" s="52">
        <v>158735</v>
      </c>
      <c r="W67" s="52"/>
      <c r="X67" s="52">
        <v>545.73</v>
      </c>
      <c r="Y67" s="52">
        <v>269884.59999999998</v>
      </c>
      <c r="Z67" s="52">
        <v>2500</v>
      </c>
      <c r="AA67" s="290">
        <v>362184.6</v>
      </c>
      <c r="AB67" s="290">
        <v>9270</v>
      </c>
      <c r="AC67" s="290"/>
      <c r="AD67" s="290">
        <v>73119</v>
      </c>
      <c r="AE67" s="290">
        <v>12144.78</v>
      </c>
      <c r="AF67" s="290"/>
      <c r="AG67" s="290"/>
      <c r="AH67" s="103">
        <f t="shared" si="1"/>
        <v>531915.81000000006</v>
      </c>
      <c r="AI67" s="37">
        <f t="shared" si="2"/>
        <v>83050</v>
      </c>
      <c r="AJ67" s="26">
        <f t="shared" si="3"/>
        <v>448865.81000000006</v>
      </c>
      <c r="AK67" s="17">
        <f t="shared" si="4"/>
        <v>431665.32999999996</v>
      </c>
      <c r="AL67" s="19">
        <f t="shared" si="5"/>
        <v>456718.38</v>
      </c>
      <c r="AM67" s="32">
        <f t="shared" si="6"/>
        <v>-25053.050000000047</v>
      </c>
    </row>
    <row r="68" spans="1:39" x14ac:dyDescent="0.2">
      <c r="A68" t="s">
        <v>555</v>
      </c>
      <c r="B68" t="s">
        <v>556</v>
      </c>
      <c r="C68" s="97">
        <v>3867</v>
      </c>
      <c r="D68" s="74" t="s">
        <v>1333</v>
      </c>
      <c r="E68" s="62" t="s">
        <v>2226</v>
      </c>
      <c r="F68" s="288">
        <v>814477.81</v>
      </c>
      <c r="G68" s="288">
        <v>0</v>
      </c>
      <c r="H68" s="288">
        <v>36074.410000000003</v>
      </c>
      <c r="I68" s="62">
        <v>55208.24</v>
      </c>
      <c r="J68" s="62">
        <v>1350416.2</v>
      </c>
      <c r="K68" s="62"/>
      <c r="L68" s="62"/>
      <c r="N68" s="289">
        <v>13635.51</v>
      </c>
      <c r="O68" s="289">
        <v>314500</v>
      </c>
      <c r="Q68" s="289"/>
      <c r="R68" s="62"/>
      <c r="S68" s="62"/>
      <c r="T68" s="62">
        <v>48481.65</v>
      </c>
      <c r="U68" s="62">
        <v>2680574.06</v>
      </c>
      <c r="V68" s="52">
        <v>274595.96999999997</v>
      </c>
      <c r="W68" s="52"/>
      <c r="X68" s="52"/>
      <c r="Y68" s="52">
        <v>471416</v>
      </c>
      <c r="Z68" s="52">
        <v>9000</v>
      </c>
      <c r="AA68" s="290">
        <v>535436</v>
      </c>
      <c r="AB68" s="290"/>
      <c r="AC68" s="290"/>
      <c r="AD68" s="290">
        <v>71155.210000000006</v>
      </c>
      <c r="AE68" s="290">
        <v>66363.88</v>
      </c>
      <c r="AF68" s="290"/>
      <c r="AG68" s="290"/>
      <c r="AH68" s="103">
        <f t="shared" si="1"/>
        <v>850552.22000000009</v>
      </c>
      <c r="AI68" s="37">
        <f t="shared" si="2"/>
        <v>328135.51</v>
      </c>
      <c r="AJ68" s="26">
        <f t="shared" si="3"/>
        <v>522416.71000000008</v>
      </c>
      <c r="AK68" s="17">
        <f t="shared" si="4"/>
        <v>755011.97</v>
      </c>
      <c r="AL68" s="19">
        <f t="shared" si="5"/>
        <v>672955.09</v>
      </c>
      <c r="AM68" s="32">
        <f t="shared" si="6"/>
        <v>82056.88</v>
      </c>
    </row>
    <row r="69" spans="1:39" x14ac:dyDescent="0.2">
      <c r="A69" t="s">
        <v>555</v>
      </c>
      <c r="B69" t="s">
        <v>556</v>
      </c>
      <c r="C69" s="97">
        <v>2282</v>
      </c>
      <c r="D69" s="74" t="s">
        <v>1334</v>
      </c>
      <c r="E69" s="287" t="s">
        <v>2227</v>
      </c>
      <c r="F69" s="288">
        <v>899224.39</v>
      </c>
      <c r="G69" s="288">
        <v>5000</v>
      </c>
      <c r="H69" s="288">
        <v>159017.35999999999</v>
      </c>
      <c r="I69" s="62">
        <v>154673.04999999999</v>
      </c>
      <c r="J69" s="62">
        <v>52293.09</v>
      </c>
      <c r="K69" s="62"/>
      <c r="L69" s="62"/>
      <c r="N69" s="289">
        <v>15350</v>
      </c>
      <c r="O69" s="289">
        <v>105000</v>
      </c>
      <c r="P69" s="289">
        <v>2476.48</v>
      </c>
      <c r="Q69" s="289"/>
      <c r="R69" s="62">
        <v>5000</v>
      </c>
      <c r="S69" s="62"/>
      <c r="T69" s="62"/>
      <c r="U69" s="62">
        <v>2191965</v>
      </c>
      <c r="V69" s="52">
        <v>222867.75</v>
      </c>
      <c r="W69" s="52">
        <v>90920</v>
      </c>
      <c r="X69" s="52"/>
      <c r="Y69" s="52">
        <v>170320</v>
      </c>
      <c r="Z69" s="52"/>
      <c r="AA69" s="290">
        <v>238860</v>
      </c>
      <c r="AB69" s="290"/>
      <c r="AC69" s="290"/>
      <c r="AD69" s="290">
        <v>54871.360000000001</v>
      </c>
      <c r="AE69" s="290">
        <v>22624.12</v>
      </c>
      <c r="AF69" s="290"/>
      <c r="AG69" s="290"/>
      <c r="AH69" s="103">
        <f t="shared" ref="AH69:AH132" si="7">SUM(F69:H69)</f>
        <v>1063241.75</v>
      </c>
      <c r="AI69" s="37">
        <f t="shared" ref="AI69:AI132" si="8">SUM(M69:Q69)</f>
        <v>122826.48</v>
      </c>
      <c r="AJ69" s="26">
        <f t="shared" ref="AJ69:AJ132" si="9">AH69-AI69</f>
        <v>940415.27</v>
      </c>
      <c r="AK69" s="17">
        <f t="shared" ref="AK69:AK132" si="10">SUM(V69:Z69)</f>
        <v>484107.75</v>
      </c>
      <c r="AL69" s="19">
        <f t="shared" ref="AL69:AL132" si="11">SUM(AA69:AG69)</f>
        <v>316355.48</v>
      </c>
      <c r="AM69" s="32">
        <f t="shared" ref="AM69:AM132" si="12">AK69-AL69</f>
        <v>167752.27000000002</v>
      </c>
    </row>
    <row r="70" spans="1:39" x14ac:dyDescent="0.2">
      <c r="A70" t="s">
        <v>555</v>
      </c>
      <c r="B70" t="s">
        <v>556</v>
      </c>
      <c r="C70" s="97">
        <v>2718</v>
      </c>
      <c r="D70" s="74" t="s">
        <v>1335</v>
      </c>
      <c r="E70" s="62" t="s">
        <v>2228</v>
      </c>
      <c r="F70" s="288">
        <v>636963.31999999995</v>
      </c>
      <c r="G70" s="288">
        <v>0</v>
      </c>
      <c r="H70" s="288">
        <v>42971.71</v>
      </c>
      <c r="I70" s="62">
        <v>36043.269999999997</v>
      </c>
      <c r="J70" s="62">
        <v>248853.82</v>
      </c>
      <c r="K70" s="62"/>
      <c r="L70" s="62"/>
      <c r="N70" s="289">
        <v>5850</v>
      </c>
      <c r="P70" s="289">
        <v>414</v>
      </c>
      <c r="Q70" s="289"/>
      <c r="R70" s="62"/>
      <c r="S70" s="62"/>
      <c r="T70" s="62">
        <v>49633.21</v>
      </c>
      <c r="U70" s="62">
        <v>1302561.3500000001</v>
      </c>
      <c r="V70" s="52">
        <v>253219.07</v>
      </c>
      <c r="W70" s="52"/>
      <c r="X70" s="52">
        <v>1137.92</v>
      </c>
      <c r="Y70" s="52">
        <v>203544</v>
      </c>
      <c r="Z70" s="52"/>
      <c r="AA70" s="290">
        <v>257244</v>
      </c>
      <c r="AB70" s="290"/>
      <c r="AC70" s="290"/>
      <c r="AD70" s="290">
        <v>74861.539999999994</v>
      </c>
      <c r="AE70" s="290">
        <v>26920.42</v>
      </c>
      <c r="AF70" s="290"/>
      <c r="AG70" s="290"/>
      <c r="AH70" s="103">
        <f t="shared" si="7"/>
        <v>679935.02999999991</v>
      </c>
      <c r="AI70" s="37">
        <f t="shared" si="8"/>
        <v>6264</v>
      </c>
      <c r="AJ70" s="26">
        <f t="shared" si="9"/>
        <v>673671.02999999991</v>
      </c>
      <c r="AK70" s="17">
        <f t="shared" si="10"/>
        <v>457900.99</v>
      </c>
      <c r="AL70" s="19">
        <f t="shared" si="11"/>
        <v>359025.95999999996</v>
      </c>
      <c r="AM70" s="32">
        <f t="shared" si="12"/>
        <v>98875.030000000028</v>
      </c>
    </row>
    <row r="71" spans="1:39" x14ac:dyDescent="0.2">
      <c r="A71" t="s">
        <v>555</v>
      </c>
      <c r="B71" t="s">
        <v>556</v>
      </c>
      <c r="C71" s="97">
        <v>4883</v>
      </c>
      <c r="D71" s="74" t="s">
        <v>1336</v>
      </c>
      <c r="E71" s="62" t="s">
        <v>2229</v>
      </c>
      <c r="F71" s="288">
        <v>595579.16</v>
      </c>
      <c r="G71" s="288">
        <v>0</v>
      </c>
      <c r="H71" s="288">
        <v>92712.7</v>
      </c>
      <c r="I71" s="62">
        <v>436609.37</v>
      </c>
      <c r="J71" s="62">
        <v>98700.15</v>
      </c>
      <c r="K71" s="62"/>
      <c r="L71" s="62"/>
      <c r="N71" s="289">
        <v>5850</v>
      </c>
      <c r="O71" s="289">
        <v>55450</v>
      </c>
      <c r="Q71" s="289"/>
      <c r="R71" s="62"/>
      <c r="S71" s="62"/>
      <c r="T71" s="62">
        <v>188468.55</v>
      </c>
      <c r="U71" s="62">
        <v>1726865.73</v>
      </c>
      <c r="V71" s="52">
        <v>238763.1</v>
      </c>
      <c r="W71" s="52"/>
      <c r="X71" s="52"/>
      <c r="Y71" s="52">
        <v>209029</v>
      </c>
      <c r="Z71" s="52">
        <v>15100</v>
      </c>
      <c r="AA71" s="290">
        <v>288889</v>
      </c>
      <c r="AB71" s="290"/>
      <c r="AC71" s="290"/>
      <c r="AD71" s="290">
        <v>124509.02</v>
      </c>
      <c r="AE71" s="290">
        <v>23143.96</v>
      </c>
      <c r="AF71" s="290"/>
      <c r="AG71" s="290"/>
      <c r="AH71" s="103">
        <f t="shared" si="7"/>
        <v>688291.86</v>
      </c>
      <c r="AI71" s="37">
        <f t="shared" si="8"/>
        <v>61300</v>
      </c>
      <c r="AJ71" s="26">
        <f t="shared" si="9"/>
        <v>626991.86</v>
      </c>
      <c r="AK71" s="17">
        <f t="shared" si="10"/>
        <v>462892.1</v>
      </c>
      <c r="AL71" s="19">
        <f t="shared" si="11"/>
        <v>436541.98000000004</v>
      </c>
      <c r="AM71" s="32">
        <f t="shared" si="12"/>
        <v>26350.119999999937</v>
      </c>
    </row>
    <row r="72" spans="1:39" x14ac:dyDescent="0.2">
      <c r="A72" t="s">
        <v>555</v>
      </c>
      <c r="B72" t="s">
        <v>556</v>
      </c>
      <c r="C72" s="97">
        <v>4275</v>
      </c>
      <c r="D72" s="74" t="s">
        <v>1337</v>
      </c>
      <c r="E72" s="62" t="s">
        <v>2230</v>
      </c>
      <c r="F72" s="288">
        <v>523664.97</v>
      </c>
      <c r="G72" s="288">
        <v>0</v>
      </c>
      <c r="H72" s="288">
        <v>96649.78</v>
      </c>
      <c r="I72" s="62">
        <v>341062.13</v>
      </c>
      <c r="J72" s="62">
        <v>158164.04</v>
      </c>
      <c r="K72" s="62"/>
      <c r="L72" s="62"/>
      <c r="N72" s="289">
        <v>6150</v>
      </c>
      <c r="Q72" s="289"/>
      <c r="R72" s="62"/>
      <c r="S72" s="62"/>
      <c r="T72" s="62">
        <v>175224.06</v>
      </c>
      <c r="U72" s="62">
        <v>1340923.19</v>
      </c>
      <c r="V72" s="52">
        <v>154817.84</v>
      </c>
      <c r="W72" s="52"/>
      <c r="X72" s="52"/>
      <c r="Y72" s="52">
        <v>226718</v>
      </c>
      <c r="Z72" s="52"/>
      <c r="AA72" s="290">
        <v>306938</v>
      </c>
      <c r="AB72" s="290"/>
      <c r="AC72" s="290"/>
      <c r="AD72" s="290">
        <v>66709.509999999995</v>
      </c>
      <c r="AE72" s="290">
        <v>22361.200000000001</v>
      </c>
      <c r="AF72" s="290"/>
      <c r="AG72" s="290"/>
      <c r="AH72" s="103">
        <f t="shared" si="7"/>
        <v>620314.75</v>
      </c>
      <c r="AI72" s="37">
        <f t="shared" si="8"/>
        <v>6150</v>
      </c>
      <c r="AJ72" s="26">
        <f t="shared" si="9"/>
        <v>614164.75</v>
      </c>
      <c r="AK72" s="17">
        <f t="shared" si="10"/>
        <v>381535.83999999997</v>
      </c>
      <c r="AL72" s="19">
        <f t="shared" si="11"/>
        <v>396008.71</v>
      </c>
      <c r="AM72" s="32">
        <f t="shared" si="12"/>
        <v>-14472.870000000054</v>
      </c>
    </row>
    <row r="73" spans="1:39" x14ac:dyDescent="0.2">
      <c r="A73" t="s">
        <v>555</v>
      </c>
      <c r="B73" t="s">
        <v>556</v>
      </c>
      <c r="C73" s="97">
        <v>3121</v>
      </c>
      <c r="D73" s="74" t="s">
        <v>1338</v>
      </c>
      <c r="E73" s="62" t="s">
        <v>2231</v>
      </c>
      <c r="F73" s="288">
        <v>614576.84</v>
      </c>
      <c r="G73" s="288">
        <v>0</v>
      </c>
      <c r="H73" s="288">
        <v>27557.13</v>
      </c>
      <c r="I73" s="62">
        <v>825513.82</v>
      </c>
      <c r="J73" s="62">
        <v>173972.67</v>
      </c>
      <c r="K73" s="62"/>
      <c r="L73" s="62"/>
      <c r="N73" s="289">
        <v>5850</v>
      </c>
      <c r="Q73" s="289"/>
      <c r="R73" s="62"/>
      <c r="S73" s="62"/>
      <c r="T73" s="62">
        <v>152336.78</v>
      </c>
      <c r="U73" s="62">
        <v>1529202.14</v>
      </c>
      <c r="V73" s="52">
        <v>147679.35</v>
      </c>
      <c r="W73" s="52">
        <v>50000</v>
      </c>
      <c r="X73" s="52"/>
      <c r="Y73" s="52">
        <v>245846.6</v>
      </c>
      <c r="Z73" s="52"/>
      <c r="AA73" s="290">
        <v>298566.59999999998</v>
      </c>
      <c r="AB73" s="290"/>
      <c r="AC73" s="290"/>
      <c r="AD73" s="290">
        <v>72420.800000000003</v>
      </c>
      <c r="AE73" s="290">
        <v>42691.99</v>
      </c>
      <c r="AF73" s="290"/>
      <c r="AG73" s="290"/>
      <c r="AH73" s="103">
        <f t="shared" si="7"/>
        <v>642133.97</v>
      </c>
      <c r="AI73" s="37">
        <f t="shared" si="8"/>
        <v>5850</v>
      </c>
      <c r="AJ73" s="26">
        <f t="shared" si="9"/>
        <v>636283.97</v>
      </c>
      <c r="AK73" s="17">
        <f t="shared" si="10"/>
        <v>443525.95</v>
      </c>
      <c r="AL73" s="19">
        <f t="shared" si="11"/>
        <v>413679.38999999996</v>
      </c>
      <c r="AM73" s="32">
        <f t="shared" si="12"/>
        <v>29846.560000000056</v>
      </c>
    </row>
    <row r="74" spans="1:39" x14ac:dyDescent="0.2">
      <c r="A74" t="s">
        <v>555</v>
      </c>
      <c r="B74" t="s">
        <v>556</v>
      </c>
      <c r="C74" s="97">
        <v>1601</v>
      </c>
      <c r="D74" s="74" t="s">
        <v>1339</v>
      </c>
      <c r="E74" s="62" t="s">
        <v>2232</v>
      </c>
      <c r="F74" s="288">
        <v>756822.21</v>
      </c>
      <c r="G74" s="288">
        <v>0</v>
      </c>
      <c r="H74" s="288">
        <v>46858.96</v>
      </c>
      <c r="I74" s="62">
        <v>2106081.6</v>
      </c>
      <c r="J74" s="62">
        <v>292758.06</v>
      </c>
      <c r="K74" s="62"/>
      <c r="L74" s="62"/>
      <c r="N74" s="289">
        <v>5850</v>
      </c>
      <c r="O74" s="289">
        <v>63400</v>
      </c>
      <c r="Q74" s="289"/>
      <c r="R74" s="62"/>
      <c r="S74" s="62"/>
      <c r="T74" s="62">
        <v>1141692.69</v>
      </c>
      <c r="U74" s="62">
        <v>464694.52</v>
      </c>
      <c r="V74" s="52">
        <v>282957.03000000003</v>
      </c>
      <c r="W74" s="52"/>
      <c r="X74" s="52"/>
      <c r="Y74" s="52">
        <v>184216</v>
      </c>
      <c r="Z74" s="52"/>
      <c r="AA74" s="290">
        <v>231796</v>
      </c>
      <c r="AB74" s="290"/>
      <c r="AC74" s="290"/>
      <c r="AD74" s="290">
        <v>61067.72</v>
      </c>
      <c r="AE74" s="290">
        <v>37750.39</v>
      </c>
      <c r="AF74" s="290"/>
      <c r="AG74" s="290"/>
      <c r="AH74" s="103">
        <f t="shared" si="7"/>
        <v>803681.16999999993</v>
      </c>
      <c r="AI74" s="37">
        <f t="shared" si="8"/>
        <v>69250</v>
      </c>
      <c r="AJ74" s="26">
        <f t="shared" si="9"/>
        <v>734431.16999999993</v>
      </c>
      <c r="AK74" s="17">
        <f t="shared" si="10"/>
        <v>467173.03</v>
      </c>
      <c r="AL74" s="19">
        <f t="shared" si="11"/>
        <v>330614.11</v>
      </c>
      <c r="AM74" s="32">
        <f t="shared" si="12"/>
        <v>136558.92000000004</v>
      </c>
    </row>
    <row r="75" spans="1:39" x14ac:dyDescent="0.2">
      <c r="A75" t="s">
        <v>555</v>
      </c>
      <c r="B75" t="s">
        <v>556</v>
      </c>
      <c r="C75" s="97">
        <v>4298</v>
      </c>
      <c r="D75" s="74" t="s">
        <v>1340</v>
      </c>
      <c r="E75" s="62" t="s">
        <v>2233</v>
      </c>
      <c r="F75" s="288">
        <v>548716.15</v>
      </c>
      <c r="G75" s="288">
        <v>0</v>
      </c>
      <c r="H75" s="288">
        <v>80205.929999999993</v>
      </c>
      <c r="I75" s="62">
        <v>1267017.3400000001</v>
      </c>
      <c r="J75" s="62">
        <v>149956.54999999999</v>
      </c>
      <c r="K75" s="62"/>
      <c r="L75" s="62"/>
      <c r="N75" s="289">
        <v>10850</v>
      </c>
      <c r="O75" s="289">
        <v>85200</v>
      </c>
      <c r="Q75" s="289"/>
      <c r="R75" s="62"/>
      <c r="S75" s="62"/>
      <c r="T75" s="62">
        <v>178220.64</v>
      </c>
      <c r="U75" s="62">
        <v>961521.58</v>
      </c>
      <c r="V75" s="52">
        <v>159772.65</v>
      </c>
      <c r="W75" s="52">
        <v>9800</v>
      </c>
      <c r="X75" s="52">
        <v>873.65</v>
      </c>
      <c r="Y75" s="52">
        <v>189315</v>
      </c>
      <c r="Z75" s="52">
        <v>7000</v>
      </c>
      <c r="AA75" s="290">
        <v>293735</v>
      </c>
      <c r="AB75" s="290"/>
      <c r="AC75" s="290"/>
      <c r="AD75" s="290">
        <v>40197.82</v>
      </c>
      <c r="AE75" s="290">
        <v>39749.35</v>
      </c>
      <c r="AF75" s="290"/>
      <c r="AG75" s="290"/>
      <c r="AH75" s="103">
        <f t="shared" si="7"/>
        <v>628922.08000000007</v>
      </c>
      <c r="AI75" s="37">
        <f t="shared" si="8"/>
        <v>96050</v>
      </c>
      <c r="AJ75" s="26">
        <f t="shared" si="9"/>
        <v>532872.08000000007</v>
      </c>
      <c r="AK75" s="17">
        <f t="shared" si="10"/>
        <v>366761.3</v>
      </c>
      <c r="AL75" s="19">
        <f t="shared" si="11"/>
        <v>373682.17</v>
      </c>
      <c r="AM75" s="32">
        <f t="shared" si="12"/>
        <v>-6920.8699999999953</v>
      </c>
    </row>
    <row r="76" spans="1:39" x14ac:dyDescent="0.2">
      <c r="A76" t="s">
        <v>555</v>
      </c>
      <c r="B76" t="s">
        <v>556</v>
      </c>
      <c r="C76" s="97">
        <v>4211</v>
      </c>
      <c r="D76" s="74" t="s">
        <v>1341</v>
      </c>
      <c r="E76" s="62" t="s">
        <v>2234</v>
      </c>
      <c r="F76" s="288">
        <v>718967.92</v>
      </c>
      <c r="G76" s="288">
        <v>0</v>
      </c>
      <c r="H76" s="288">
        <v>119486.29</v>
      </c>
      <c r="I76" s="62">
        <v>1559775.06</v>
      </c>
      <c r="J76" s="62">
        <v>297665.49</v>
      </c>
      <c r="K76" s="62"/>
      <c r="L76" s="62"/>
      <c r="N76" s="289">
        <v>5850</v>
      </c>
      <c r="O76" s="289">
        <v>84000</v>
      </c>
      <c r="Q76" s="289"/>
      <c r="R76" s="62"/>
      <c r="S76" s="62"/>
      <c r="T76" s="62">
        <v>248925.1</v>
      </c>
      <c r="U76" s="62">
        <v>2317512.06</v>
      </c>
      <c r="V76" s="52">
        <v>169724.72</v>
      </c>
      <c r="W76" s="52">
        <v>46850</v>
      </c>
      <c r="X76" s="52"/>
      <c r="Y76" s="52">
        <v>148400.6</v>
      </c>
      <c r="Z76" s="52">
        <v>3000</v>
      </c>
      <c r="AA76" s="290">
        <v>222480.6</v>
      </c>
      <c r="AB76" s="290"/>
      <c r="AC76" s="290"/>
      <c r="AD76" s="290">
        <v>66172.36</v>
      </c>
      <c r="AE76" s="290">
        <v>25680.12</v>
      </c>
      <c r="AF76" s="290"/>
      <c r="AG76" s="290"/>
      <c r="AH76" s="103">
        <f t="shared" si="7"/>
        <v>838454.21000000008</v>
      </c>
      <c r="AI76" s="37">
        <f t="shared" si="8"/>
        <v>89850</v>
      </c>
      <c r="AJ76" s="26">
        <f t="shared" si="9"/>
        <v>748604.21000000008</v>
      </c>
      <c r="AK76" s="17">
        <f t="shared" si="10"/>
        <v>367975.32</v>
      </c>
      <c r="AL76" s="19">
        <f t="shared" si="11"/>
        <v>314333.08</v>
      </c>
      <c r="AM76" s="32">
        <f t="shared" si="12"/>
        <v>53642.239999999991</v>
      </c>
    </row>
    <row r="77" spans="1:39" x14ac:dyDescent="0.2">
      <c r="A77" t="s">
        <v>555</v>
      </c>
      <c r="B77" t="s">
        <v>556</v>
      </c>
      <c r="C77" s="97">
        <v>3166</v>
      </c>
      <c r="D77" s="74" t="s">
        <v>1342</v>
      </c>
      <c r="E77" s="62" t="s">
        <v>2235</v>
      </c>
      <c r="F77" s="288">
        <v>572021.68999999994</v>
      </c>
      <c r="G77" s="288">
        <v>0</v>
      </c>
      <c r="H77" s="288">
        <v>55834.92</v>
      </c>
      <c r="I77" s="62">
        <v>562071.56000000006</v>
      </c>
      <c r="J77" s="62">
        <v>236934.78</v>
      </c>
      <c r="K77" s="62"/>
      <c r="L77" s="62"/>
      <c r="N77" s="289">
        <v>8906.19</v>
      </c>
      <c r="O77" s="289">
        <v>310860</v>
      </c>
      <c r="P77" s="289">
        <v>166000</v>
      </c>
      <c r="Q77" s="289"/>
      <c r="R77" s="62"/>
      <c r="S77" s="62"/>
      <c r="T77" s="62">
        <v>156139.47</v>
      </c>
      <c r="U77" s="62">
        <v>2233839.69</v>
      </c>
      <c r="V77" s="52">
        <v>204995.73</v>
      </c>
      <c r="W77" s="52"/>
      <c r="X77" s="52"/>
      <c r="Y77" s="52">
        <v>164479.5</v>
      </c>
      <c r="Z77" s="52">
        <v>3000</v>
      </c>
      <c r="AA77" s="290">
        <v>246379.5</v>
      </c>
      <c r="AB77" s="290"/>
      <c r="AC77" s="290"/>
      <c r="AD77" s="290">
        <v>96724.45</v>
      </c>
      <c r="AE77" s="290">
        <v>26674.36</v>
      </c>
      <c r="AF77" s="290"/>
      <c r="AG77" s="290"/>
      <c r="AH77" s="103">
        <f t="shared" si="7"/>
        <v>627856.61</v>
      </c>
      <c r="AI77" s="37">
        <f t="shared" si="8"/>
        <v>485766.19</v>
      </c>
      <c r="AJ77" s="26">
        <f t="shared" si="9"/>
        <v>142090.41999999998</v>
      </c>
      <c r="AK77" s="17">
        <f t="shared" si="10"/>
        <v>372475.23</v>
      </c>
      <c r="AL77" s="19">
        <f t="shared" si="11"/>
        <v>369778.31</v>
      </c>
      <c r="AM77" s="32">
        <f t="shared" si="12"/>
        <v>2696.9199999999837</v>
      </c>
    </row>
    <row r="78" spans="1:39" x14ac:dyDescent="0.2">
      <c r="A78" t="s">
        <v>555</v>
      </c>
      <c r="B78" t="s">
        <v>556</v>
      </c>
      <c r="C78" s="97">
        <v>2186</v>
      </c>
      <c r="D78" s="74" t="s">
        <v>1343</v>
      </c>
      <c r="E78" s="62" t="s">
        <v>2306</v>
      </c>
      <c r="F78" s="288">
        <v>660627.36</v>
      </c>
      <c r="G78" s="288">
        <v>0</v>
      </c>
      <c r="H78" s="288">
        <v>139613.23000000001</v>
      </c>
      <c r="I78" s="62">
        <v>339384.81</v>
      </c>
      <c r="J78" s="62">
        <v>523126.51</v>
      </c>
      <c r="K78" s="62"/>
      <c r="L78" s="62"/>
      <c r="P78" s="289">
        <v>1532.73</v>
      </c>
      <c r="Q78" s="289"/>
      <c r="R78" s="62"/>
      <c r="S78" s="62"/>
      <c r="T78" s="62">
        <v>61978.239999999998</v>
      </c>
      <c r="U78" s="62">
        <v>2560558.21</v>
      </c>
      <c r="V78" s="52">
        <v>186483.88</v>
      </c>
      <c r="W78" s="52"/>
      <c r="X78" s="52"/>
      <c r="Y78" s="52"/>
      <c r="Z78" s="52"/>
      <c r="AA78" s="290">
        <v>53984</v>
      </c>
      <c r="AB78" s="290"/>
      <c r="AC78" s="290"/>
      <c r="AD78" s="290">
        <v>53980.69</v>
      </c>
      <c r="AE78" s="290">
        <v>21873.15</v>
      </c>
      <c r="AF78" s="290"/>
      <c r="AG78" s="290"/>
      <c r="AH78" s="103">
        <f t="shared" si="7"/>
        <v>800240.59</v>
      </c>
      <c r="AI78" s="37">
        <f t="shared" si="8"/>
        <v>1532.73</v>
      </c>
      <c r="AJ78" s="26">
        <f t="shared" si="9"/>
        <v>798707.86</v>
      </c>
      <c r="AK78" s="17">
        <f t="shared" si="10"/>
        <v>186483.88</v>
      </c>
      <c r="AL78" s="19">
        <f t="shared" si="11"/>
        <v>129837.84</v>
      </c>
      <c r="AM78" s="32">
        <f t="shared" si="12"/>
        <v>56646.040000000008</v>
      </c>
    </row>
    <row r="79" spans="1:39" x14ac:dyDescent="0.2">
      <c r="A79" t="s">
        <v>559</v>
      </c>
      <c r="B79" t="s">
        <v>560</v>
      </c>
      <c r="C79" s="97">
        <v>3311</v>
      </c>
      <c r="D79" s="74" t="s">
        <v>1344</v>
      </c>
      <c r="E79" s="62" t="s">
        <v>2236</v>
      </c>
      <c r="F79" s="288">
        <v>165989.76999999999</v>
      </c>
      <c r="G79" s="288">
        <v>0</v>
      </c>
      <c r="H79" s="288">
        <v>5994.01</v>
      </c>
      <c r="I79" s="62">
        <v>406236.49</v>
      </c>
      <c r="J79" s="62">
        <v>594559.82999999996</v>
      </c>
      <c r="K79" s="62"/>
      <c r="L79" s="62"/>
      <c r="Q79" s="289"/>
      <c r="R79" s="62"/>
      <c r="S79" s="62"/>
      <c r="T79" s="62">
        <v>-53232.18</v>
      </c>
      <c r="U79" s="62">
        <v>1212676.51</v>
      </c>
      <c r="V79" s="52">
        <v>179837.4</v>
      </c>
      <c r="W79" s="52"/>
      <c r="X79" s="52">
        <v>429.54</v>
      </c>
      <c r="Y79" s="52">
        <v>262730</v>
      </c>
      <c r="Z79" s="52"/>
      <c r="AA79" s="290">
        <v>321230</v>
      </c>
      <c r="AB79" s="290"/>
      <c r="AC79" s="290"/>
      <c r="AD79" s="290">
        <v>74205.69</v>
      </c>
      <c r="AE79" s="290">
        <v>30652.48</v>
      </c>
      <c r="AF79" s="290"/>
      <c r="AG79" s="290"/>
      <c r="AH79" s="103">
        <f t="shared" si="7"/>
        <v>171983.78</v>
      </c>
      <c r="AI79" s="37">
        <f t="shared" si="8"/>
        <v>0</v>
      </c>
      <c r="AJ79" s="26">
        <f t="shared" si="9"/>
        <v>171983.78</v>
      </c>
      <c r="AK79" s="17">
        <f t="shared" si="10"/>
        <v>442996.94</v>
      </c>
      <c r="AL79" s="19">
        <f t="shared" si="11"/>
        <v>426088.17</v>
      </c>
      <c r="AM79" s="32">
        <f t="shared" si="12"/>
        <v>16908.770000000019</v>
      </c>
    </row>
    <row r="80" spans="1:39" x14ac:dyDescent="0.2">
      <c r="A80" t="s">
        <v>559</v>
      </c>
      <c r="B80" t="s">
        <v>560</v>
      </c>
      <c r="C80" s="97">
        <v>2139</v>
      </c>
      <c r="D80" s="74" t="s">
        <v>1345</v>
      </c>
      <c r="E80" s="62" t="s">
        <v>2237</v>
      </c>
      <c r="F80" s="288">
        <v>149080.34</v>
      </c>
      <c r="G80" s="288">
        <v>448.5</v>
      </c>
      <c r="H80" s="288">
        <v>103204.83</v>
      </c>
      <c r="I80" s="62">
        <v>235701.84</v>
      </c>
      <c r="J80" s="62">
        <v>68658.39</v>
      </c>
      <c r="K80" s="62"/>
      <c r="L80" s="62"/>
      <c r="N80" s="289">
        <v>12215</v>
      </c>
      <c r="O80" s="289">
        <v>84300</v>
      </c>
      <c r="Q80" s="289"/>
      <c r="R80" s="62"/>
      <c r="S80" s="62"/>
      <c r="T80" s="62">
        <v>-993564.31</v>
      </c>
      <c r="U80" s="62">
        <v>1431387.54</v>
      </c>
      <c r="V80" s="52">
        <v>167941.67</v>
      </c>
      <c r="W80" s="52"/>
      <c r="X80" s="52"/>
      <c r="Y80" s="52">
        <v>236640</v>
      </c>
      <c r="Z80" s="52"/>
      <c r="AA80" s="290">
        <v>295720</v>
      </c>
      <c r="AB80" s="290"/>
      <c r="AC80" s="290"/>
      <c r="AD80" s="290">
        <v>62606</v>
      </c>
      <c r="AE80" s="290">
        <v>21178</v>
      </c>
      <c r="AF80" s="290"/>
      <c r="AG80" s="290"/>
      <c r="AH80" s="103">
        <f t="shared" si="7"/>
        <v>252733.66999999998</v>
      </c>
      <c r="AI80" s="37">
        <f t="shared" si="8"/>
        <v>96515</v>
      </c>
      <c r="AJ80" s="26">
        <f t="shared" si="9"/>
        <v>156218.66999999998</v>
      </c>
      <c r="AK80" s="17">
        <f t="shared" si="10"/>
        <v>404581.67000000004</v>
      </c>
      <c r="AL80" s="19">
        <f t="shared" si="11"/>
        <v>379504</v>
      </c>
      <c r="AM80" s="32">
        <f t="shared" si="12"/>
        <v>25077.670000000042</v>
      </c>
    </row>
    <row r="81" spans="1:39" x14ac:dyDescent="0.2">
      <c r="A81" t="s">
        <v>559</v>
      </c>
      <c r="B81" t="s">
        <v>560</v>
      </c>
      <c r="C81" s="97">
        <v>4074</v>
      </c>
      <c r="D81" s="74" t="s">
        <v>1346</v>
      </c>
      <c r="E81" s="62" t="s">
        <v>2238</v>
      </c>
      <c r="F81" s="288">
        <v>289148.32</v>
      </c>
      <c r="G81" s="288">
        <v>0</v>
      </c>
      <c r="H81" s="288">
        <v>17569.57</v>
      </c>
      <c r="I81" s="62">
        <v>469503.97</v>
      </c>
      <c r="J81" s="62">
        <v>747966.86</v>
      </c>
      <c r="K81" s="62"/>
      <c r="L81" s="62"/>
      <c r="N81" s="289">
        <v>99214</v>
      </c>
      <c r="P81" s="289">
        <v>2408.96</v>
      </c>
      <c r="Q81" s="289"/>
      <c r="R81" s="62"/>
      <c r="S81" s="62"/>
      <c r="T81" s="62">
        <v>-448169.08</v>
      </c>
      <c r="U81" s="62">
        <v>2015625.01</v>
      </c>
      <c r="V81" s="52">
        <v>43520</v>
      </c>
      <c r="W81" s="52"/>
      <c r="X81" s="52"/>
      <c r="Y81" s="52">
        <v>297580</v>
      </c>
      <c r="Z81" s="52">
        <v>17900</v>
      </c>
      <c r="AA81" s="290">
        <v>409730</v>
      </c>
      <c r="AB81" s="290"/>
      <c r="AC81" s="290"/>
      <c r="AD81" s="290">
        <v>66686.39</v>
      </c>
      <c r="AE81" s="290">
        <v>25790.78</v>
      </c>
      <c r="AF81" s="290"/>
      <c r="AG81" s="290"/>
      <c r="AH81" s="103">
        <f t="shared" si="7"/>
        <v>306717.89</v>
      </c>
      <c r="AI81" s="37">
        <f t="shared" si="8"/>
        <v>101622.96</v>
      </c>
      <c r="AJ81" s="26">
        <f t="shared" si="9"/>
        <v>205094.93</v>
      </c>
      <c r="AK81" s="17">
        <f t="shared" si="10"/>
        <v>359000</v>
      </c>
      <c r="AL81" s="19">
        <f t="shared" si="11"/>
        <v>502207.17000000004</v>
      </c>
      <c r="AM81" s="32">
        <f t="shared" si="12"/>
        <v>-143207.17000000004</v>
      </c>
    </row>
    <row r="82" spans="1:39" x14ac:dyDescent="0.2">
      <c r="A82" t="s">
        <v>559</v>
      </c>
      <c r="B82" t="s">
        <v>560</v>
      </c>
      <c r="C82" s="97">
        <v>2831</v>
      </c>
      <c r="D82" s="74" t="s">
        <v>1347</v>
      </c>
      <c r="E82" s="62" t="s">
        <v>2239</v>
      </c>
      <c r="F82" s="288">
        <v>254682.69</v>
      </c>
      <c r="G82" s="288">
        <v>0</v>
      </c>
      <c r="H82" s="288">
        <v>12883.87</v>
      </c>
      <c r="I82" s="62">
        <v>441949.29</v>
      </c>
      <c r="J82" s="62">
        <v>306198.26</v>
      </c>
      <c r="K82" s="62"/>
      <c r="L82" s="62"/>
      <c r="O82" s="289">
        <v>163568</v>
      </c>
      <c r="Q82" s="289"/>
      <c r="R82" s="62"/>
      <c r="S82" s="62"/>
      <c r="T82" s="62">
        <v>-209172.28</v>
      </c>
      <c r="U82" s="62">
        <v>1171298.0900000001</v>
      </c>
      <c r="V82" s="52">
        <v>134198.60999999999</v>
      </c>
      <c r="W82" s="52">
        <v>100</v>
      </c>
      <c r="X82" s="52">
        <v>278.05</v>
      </c>
      <c r="Y82" s="52">
        <v>267560</v>
      </c>
      <c r="Z82" s="52"/>
      <c r="AA82" s="290">
        <v>328260</v>
      </c>
      <c r="AB82" s="290"/>
      <c r="AC82" s="290"/>
      <c r="AD82" s="290">
        <v>164981.10999999999</v>
      </c>
      <c r="AE82" s="290">
        <v>17684.25</v>
      </c>
      <c r="AF82" s="290"/>
      <c r="AG82" s="290"/>
      <c r="AH82" s="103">
        <f t="shared" si="7"/>
        <v>267566.56</v>
      </c>
      <c r="AI82" s="37">
        <f t="shared" si="8"/>
        <v>163568</v>
      </c>
      <c r="AJ82" s="26">
        <f t="shared" si="9"/>
        <v>103998.56</v>
      </c>
      <c r="AK82" s="17">
        <f t="shared" si="10"/>
        <v>402136.66</v>
      </c>
      <c r="AL82" s="19">
        <f t="shared" si="11"/>
        <v>510925.36</v>
      </c>
      <c r="AM82" s="32">
        <f t="shared" si="12"/>
        <v>-108788.70000000001</v>
      </c>
    </row>
    <row r="83" spans="1:39" x14ac:dyDescent="0.2">
      <c r="A83" t="s">
        <v>559</v>
      </c>
      <c r="B83" t="s">
        <v>560</v>
      </c>
      <c r="C83" s="97">
        <v>2983</v>
      </c>
      <c r="D83" s="74" t="s">
        <v>1348</v>
      </c>
      <c r="E83" s="62" t="s">
        <v>2240</v>
      </c>
      <c r="F83" s="288">
        <v>340573.11</v>
      </c>
      <c r="G83" s="288">
        <v>0</v>
      </c>
      <c r="H83" s="288">
        <v>16054.57</v>
      </c>
      <c r="I83" s="62">
        <v>655981.93999999994</v>
      </c>
      <c r="J83" s="62">
        <v>137542.31</v>
      </c>
      <c r="K83" s="62"/>
      <c r="L83" s="62"/>
      <c r="O83" s="289">
        <v>169030</v>
      </c>
      <c r="Q83" s="289"/>
      <c r="R83" s="62"/>
      <c r="S83" s="62"/>
      <c r="T83" s="62">
        <v>-842017.36</v>
      </c>
      <c r="U83" s="62">
        <v>1745362.84</v>
      </c>
      <c r="V83" s="52">
        <v>197373.21</v>
      </c>
      <c r="W83" s="52">
        <v>24000</v>
      </c>
      <c r="X83" s="52"/>
      <c r="Y83" s="52">
        <v>338100</v>
      </c>
      <c r="Z83" s="52"/>
      <c r="AA83" s="290">
        <v>381154</v>
      </c>
      <c r="AB83" s="290"/>
      <c r="AC83" s="290"/>
      <c r="AD83" s="290">
        <v>70824.25</v>
      </c>
      <c r="AE83" s="290">
        <v>29736.51</v>
      </c>
      <c r="AF83" s="290"/>
      <c r="AG83" s="290"/>
      <c r="AH83" s="103">
        <f t="shared" si="7"/>
        <v>356627.68</v>
      </c>
      <c r="AI83" s="37">
        <f t="shared" si="8"/>
        <v>169030</v>
      </c>
      <c r="AJ83" s="26">
        <f t="shared" si="9"/>
        <v>187597.68</v>
      </c>
      <c r="AK83" s="17">
        <f t="shared" si="10"/>
        <v>559473.21</v>
      </c>
      <c r="AL83" s="19">
        <f t="shared" si="11"/>
        <v>481714.76</v>
      </c>
      <c r="AM83" s="32">
        <f t="shared" si="12"/>
        <v>77758.449999999953</v>
      </c>
    </row>
    <row r="84" spans="1:39" x14ac:dyDescent="0.2">
      <c r="A84" t="s">
        <v>559</v>
      </c>
      <c r="B84" t="s">
        <v>560</v>
      </c>
      <c r="C84" s="97">
        <v>1867</v>
      </c>
      <c r="D84" s="74" t="s">
        <v>1349</v>
      </c>
      <c r="E84" s="62" t="s">
        <v>2241</v>
      </c>
      <c r="F84" s="288">
        <v>259415.51</v>
      </c>
      <c r="G84" s="288">
        <v>0</v>
      </c>
      <c r="H84" s="288">
        <v>18033.43</v>
      </c>
      <c r="I84" s="62">
        <v>910849.18</v>
      </c>
      <c r="J84" s="62">
        <v>348995.51</v>
      </c>
      <c r="K84" s="62"/>
      <c r="L84" s="62"/>
      <c r="N84" s="289">
        <v>13132.98</v>
      </c>
      <c r="Q84" s="289"/>
      <c r="R84" s="62"/>
      <c r="S84" s="62"/>
      <c r="T84" s="62">
        <v>-350751.22</v>
      </c>
      <c r="U84" s="62">
        <v>1929262.58</v>
      </c>
      <c r="V84" s="52">
        <v>97498.86</v>
      </c>
      <c r="W84" s="52">
        <v>2500</v>
      </c>
      <c r="X84" s="52"/>
      <c r="Y84" s="52">
        <v>259720</v>
      </c>
      <c r="Z84" s="52"/>
      <c r="AA84" s="290">
        <v>320340</v>
      </c>
      <c r="AB84" s="290"/>
      <c r="AC84" s="290"/>
      <c r="AD84" s="290">
        <v>65809.34</v>
      </c>
      <c r="AE84" s="290">
        <v>26970.23</v>
      </c>
      <c r="AF84" s="290"/>
      <c r="AG84" s="290"/>
      <c r="AH84" s="103">
        <f t="shared" si="7"/>
        <v>277448.94</v>
      </c>
      <c r="AI84" s="37">
        <f t="shared" si="8"/>
        <v>13132.98</v>
      </c>
      <c r="AJ84" s="26">
        <f t="shared" si="9"/>
        <v>264315.96000000002</v>
      </c>
      <c r="AK84" s="17">
        <f t="shared" si="10"/>
        <v>359718.86</v>
      </c>
      <c r="AL84" s="19">
        <f t="shared" si="11"/>
        <v>413119.56999999995</v>
      </c>
      <c r="AM84" s="32">
        <f t="shared" si="12"/>
        <v>-53400.709999999963</v>
      </c>
    </row>
    <row r="85" spans="1:39" x14ac:dyDescent="0.2">
      <c r="A85" t="s">
        <v>559</v>
      </c>
      <c r="B85" t="s">
        <v>560</v>
      </c>
      <c r="C85" s="97">
        <v>2692</v>
      </c>
      <c r="D85" s="74" t="s">
        <v>1350</v>
      </c>
      <c r="E85" s="62" t="s">
        <v>2242</v>
      </c>
      <c r="F85" s="288">
        <v>298648.81</v>
      </c>
      <c r="G85" s="288">
        <v>170</v>
      </c>
      <c r="H85" s="288">
        <v>11090.66</v>
      </c>
      <c r="I85" s="62">
        <v>348342.86</v>
      </c>
      <c r="J85" s="62">
        <v>222086.06</v>
      </c>
      <c r="K85" s="62"/>
      <c r="L85" s="62"/>
      <c r="Q85" s="289"/>
      <c r="R85" s="62"/>
      <c r="S85" s="62"/>
      <c r="T85" s="62">
        <v>-908579.25</v>
      </c>
      <c r="U85" s="62">
        <v>1851699.47</v>
      </c>
      <c r="V85" s="52">
        <v>96470.45</v>
      </c>
      <c r="W85" s="52"/>
      <c r="X85" s="52">
        <v>504.18</v>
      </c>
      <c r="Y85" s="52">
        <v>280980</v>
      </c>
      <c r="Z85" s="52"/>
      <c r="AA85" s="290">
        <v>333550</v>
      </c>
      <c r="AB85" s="290"/>
      <c r="AC85" s="290"/>
      <c r="AD85" s="290">
        <v>73876.820000000007</v>
      </c>
      <c r="AE85" s="290">
        <v>32249.64</v>
      </c>
      <c r="AF85" s="290"/>
      <c r="AG85" s="290"/>
      <c r="AH85" s="103">
        <f t="shared" si="7"/>
        <v>309909.46999999997</v>
      </c>
      <c r="AI85" s="37">
        <f t="shared" si="8"/>
        <v>0</v>
      </c>
      <c r="AJ85" s="26">
        <f t="shared" si="9"/>
        <v>309909.46999999997</v>
      </c>
      <c r="AK85" s="17">
        <f t="shared" si="10"/>
        <v>377954.63</v>
      </c>
      <c r="AL85" s="19">
        <f t="shared" si="11"/>
        <v>439676.46</v>
      </c>
      <c r="AM85" s="32">
        <f t="shared" si="12"/>
        <v>-61721.830000000016</v>
      </c>
    </row>
    <row r="86" spans="1:39" x14ac:dyDescent="0.2">
      <c r="A86" t="s">
        <v>559</v>
      </c>
      <c r="B86" t="s">
        <v>560</v>
      </c>
      <c r="C86" s="97">
        <v>1950</v>
      </c>
      <c r="D86" s="74" t="s">
        <v>1351</v>
      </c>
      <c r="E86" s="62" t="s">
        <v>2243</v>
      </c>
      <c r="F86" s="288">
        <v>204410.52</v>
      </c>
      <c r="G86" s="288">
        <v>0</v>
      </c>
      <c r="H86" s="288">
        <v>46959.61</v>
      </c>
      <c r="I86" s="62">
        <v>597261.55000000005</v>
      </c>
      <c r="J86" s="62">
        <v>154448.23000000001</v>
      </c>
      <c r="K86" s="62"/>
      <c r="L86" s="62"/>
      <c r="Q86" s="289"/>
      <c r="R86" s="62"/>
      <c r="S86" s="62"/>
      <c r="T86" s="62">
        <v>-199216.71</v>
      </c>
      <c r="U86" s="62">
        <v>1211766.1200000001</v>
      </c>
      <c r="V86" s="52">
        <v>121856.44</v>
      </c>
      <c r="W86" s="52"/>
      <c r="X86" s="52"/>
      <c r="Y86" s="52">
        <v>247360</v>
      </c>
      <c r="Z86" s="52"/>
      <c r="AA86" s="290">
        <v>318594</v>
      </c>
      <c r="AB86" s="290"/>
      <c r="AC86" s="290"/>
      <c r="AD86" s="290">
        <v>47481.26</v>
      </c>
      <c r="AE86" s="290">
        <v>7812.68</v>
      </c>
      <c r="AF86" s="290"/>
      <c r="AG86" s="290"/>
      <c r="AH86" s="103">
        <f t="shared" si="7"/>
        <v>251370.13</v>
      </c>
      <c r="AI86" s="37">
        <f t="shared" si="8"/>
        <v>0</v>
      </c>
      <c r="AJ86" s="26">
        <f t="shared" si="9"/>
        <v>251370.13</v>
      </c>
      <c r="AK86" s="17">
        <f t="shared" si="10"/>
        <v>369216.44</v>
      </c>
      <c r="AL86" s="19">
        <f t="shared" si="11"/>
        <v>373887.94</v>
      </c>
      <c r="AM86" s="32">
        <f t="shared" si="12"/>
        <v>-4671.5</v>
      </c>
    </row>
    <row r="87" spans="1:39" x14ac:dyDescent="0.2">
      <c r="A87" t="s">
        <v>559</v>
      </c>
      <c r="B87" t="s">
        <v>560</v>
      </c>
      <c r="C87" s="97">
        <v>2898</v>
      </c>
      <c r="D87" s="74" t="s">
        <v>1352</v>
      </c>
      <c r="E87" s="62" t="s">
        <v>2244</v>
      </c>
      <c r="F87" s="288">
        <v>246023.16</v>
      </c>
      <c r="G87" s="288">
        <v>0</v>
      </c>
      <c r="H87" s="288">
        <v>60571.199999999997</v>
      </c>
      <c r="I87" s="62">
        <v>42990.54</v>
      </c>
      <c r="J87" s="62">
        <v>578477.31000000006</v>
      </c>
      <c r="K87" s="62"/>
      <c r="L87" s="62"/>
      <c r="N87" s="289">
        <v>1500</v>
      </c>
      <c r="O87" s="289">
        <v>65000</v>
      </c>
      <c r="P87" s="289">
        <v>2965.03</v>
      </c>
      <c r="Q87" s="289"/>
      <c r="R87" s="62"/>
      <c r="S87" s="62">
        <v>67378.53</v>
      </c>
      <c r="T87" s="62"/>
      <c r="U87" s="62">
        <v>907622.82</v>
      </c>
      <c r="V87" s="52">
        <v>127043.58</v>
      </c>
      <c r="W87" s="52"/>
      <c r="X87" s="52"/>
      <c r="Y87" s="52">
        <v>320640</v>
      </c>
      <c r="Z87" s="52"/>
      <c r="AA87" s="290">
        <v>365400</v>
      </c>
      <c r="AB87" s="290"/>
      <c r="AC87" s="290"/>
      <c r="AD87" s="290">
        <v>181149.23</v>
      </c>
      <c r="AE87" s="290">
        <v>17082.52</v>
      </c>
      <c r="AF87" s="290"/>
      <c r="AG87" s="290"/>
      <c r="AH87" s="103">
        <f t="shared" si="7"/>
        <v>306594.36</v>
      </c>
      <c r="AI87" s="37">
        <f t="shared" si="8"/>
        <v>69465.03</v>
      </c>
      <c r="AJ87" s="26">
        <f t="shared" si="9"/>
        <v>237129.33</v>
      </c>
      <c r="AK87" s="17">
        <f t="shared" si="10"/>
        <v>447683.58</v>
      </c>
      <c r="AL87" s="19">
        <f t="shared" si="11"/>
        <v>563631.75</v>
      </c>
      <c r="AM87" s="32">
        <f t="shared" si="12"/>
        <v>-115948.16999999998</v>
      </c>
    </row>
    <row r="88" spans="1:39" x14ac:dyDescent="0.2">
      <c r="A88" t="s">
        <v>559</v>
      </c>
      <c r="B88" t="s">
        <v>560</v>
      </c>
      <c r="C88" s="97">
        <v>1653</v>
      </c>
      <c r="D88" s="74" t="s">
        <v>1353</v>
      </c>
      <c r="E88" s="62" t="s">
        <v>2313</v>
      </c>
      <c r="F88" s="288">
        <v>186429.94</v>
      </c>
      <c r="G88" s="288">
        <v>12732.24</v>
      </c>
      <c r="H88" s="288">
        <v>8445.2900000000009</v>
      </c>
      <c r="I88" s="62">
        <v>685479.06</v>
      </c>
      <c r="J88" s="62">
        <v>96290.89</v>
      </c>
      <c r="K88" s="62"/>
      <c r="L88" s="62"/>
      <c r="N88" s="289">
        <v>28213.13</v>
      </c>
      <c r="O88" s="289">
        <v>12600</v>
      </c>
      <c r="Q88" s="289"/>
      <c r="R88" s="62"/>
      <c r="S88" s="62"/>
      <c r="T88" s="62">
        <v>-705941.63</v>
      </c>
      <c r="U88" s="62">
        <v>1583723.57</v>
      </c>
      <c r="V88" s="52">
        <v>196130.68</v>
      </c>
      <c r="W88" s="52">
        <v>8400</v>
      </c>
      <c r="X88" s="52"/>
      <c r="Y88" s="52">
        <v>239680</v>
      </c>
      <c r="Z88" s="52"/>
      <c r="AA88" s="290">
        <v>284700</v>
      </c>
      <c r="AB88" s="290"/>
      <c r="AC88" s="290">
        <v>4160</v>
      </c>
      <c r="AD88" s="290">
        <v>49467.21</v>
      </c>
      <c r="AE88" s="290">
        <v>34653.120000000003</v>
      </c>
      <c r="AF88" s="290"/>
      <c r="AG88" s="290"/>
      <c r="AH88" s="103">
        <f t="shared" si="7"/>
        <v>207607.47</v>
      </c>
      <c r="AI88" s="37">
        <f t="shared" si="8"/>
        <v>40813.130000000005</v>
      </c>
      <c r="AJ88" s="26">
        <f t="shared" si="9"/>
        <v>166794.34</v>
      </c>
      <c r="AK88" s="17">
        <f t="shared" si="10"/>
        <v>444210.68</v>
      </c>
      <c r="AL88" s="19">
        <f t="shared" si="11"/>
        <v>372980.33</v>
      </c>
      <c r="AM88" s="32">
        <f t="shared" si="12"/>
        <v>71230.349999999977</v>
      </c>
    </row>
    <row r="89" spans="1:39" x14ac:dyDescent="0.2">
      <c r="A89" t="s">
        <v>563</v>
      </c>
      <c r="B89" t="s">
        <v>564</v>
      </c>
      <c r="C89" s="97">
        <v>3711</v>
      </c>
      <c r="D89" s="74" t="s">
        <v>1354</v>
      </c>
      <c r="E89" s="62" t="s">
        <v>2245</v>
      </c>
      <c r="F89" s="288">
        <v>49957.66</v>
      </c>
      <c r="G89" s="288">
        <v>0</v>
      </c>
      <c r="H89" s="288">
        <v>205098.51</v>
      </c>
      <c r="I89" s="62">
        <v>175064.14</v>
      </c>
      <c r="J89" s="62">
        <v>8</v>
      </c>
      <c r="K89" s="62"/>
      <c r="L89" s="62"/>
      <c r="N89" s="289">
        <v>0</v>
      </c>
      <c r="Q89" s="289"/>
      <c r="R89" s="62"/>
      <c r="S89" s="62"/>
      <c r="T89" s="62">
        <v>142301.32999999999</v>
      </c>
      <c r="U89" s="62">
        <v>378263.7</v>
      </c>
      <c r="V89" s="52">
        <v>0</v>
      </c>
      <c r="W89" s="52"/>
      <c r="X89" s="52"/>
      <c r="Y89" s="52"/>
      <c r="Z89" s="52"/>
      <c r="AA89" s="290">
        <v>36900</v>
      </c>
      <c r="AB89" s="290"/>
      <c r="AC89" s="290">
        <v>960</v>
      </c>
      <c r="AD89" s="290">
        <v>161899.9</v>
      </c>
      <c r="AE89" s="290">
        <v>15946.4</v>
      </c>
      <c r="AF89" s="290"/>
      <c r="AG89" s="290"/>
      <c r="AH89" s="103">
        <f t="shared" si="7"/>
        <v>255056.17</v>
      </c>
      <c r="AI89" s="37">
        <f t="shared" si="8"/>
        <v>0</v>
      </c>
      <c r="AJ89" s="26">
        <f t="shared" si="9"/>
        <v>255056.17</v>
      </c>
      <c r="AK89" s="17">
        <f t="shared" si="10"/>
        <v>0</v>
      </c>
      <c r="AL89" s="19">
        <f t="shared" si="11"/>
        <v>215706.3</v>
      </c>
      <c r="AM89" s="32">
        <f t="shared" si="12"/>
        <v>-215706.3</v>
      </c>
    </row>
    <row r="90" spans="1:39" x14ac:dyDescent="0.2">
      <c r="A90" t="s">
        <v>563</v>
      </c>
      <c r="B90" t="s">
        <v>564</v>
      </c>
      <c r="C90" s="97">
        <v>1437</v>
      </c>
      <c r="D90" s="74" t="s">
        <v>1355</v>
      </c>
      <c r="E90" s="62" t="s">
        <v>2246</v>
      </c>
      <c r="F90" s="288">
        <v>251697.98</v>
      </c>
      <c r="G90" s="288">
        <v>0</v>
      </c>
      <c r="H90" s="288">
        <v>25033.75</v>
      </c>
      <c r="I90" s="62">
        <v>178337.39</v>
      </c>
      <c r="J90" s="62">
        <v>10695.35</v>
      </c>
      <c r="K90" s="62"/>
      <c r="L90" s="62"/>
      <c r="M90" s="289">
        <v>6000</v>
      </c>
      <c r="N90" s="289">
        <v>2500</v>
      </c>
      <c r="Q90" s="289"/>
      <c r="R90" s="62"/>
      <c r="S90" s="62"/>
      <c r="T90" s="62">
        <v>60093.71</v>
      </c>
      <c r="U90" s="62">
        <v>646850.12</v>
      </c>
      <c r="V90" s="52">
        <v>23785.5</v>
      </c>
      <c r="W90" s="52">
        <v>75000</v>
      </c>
      <c r="X90" s="52"/>
      <c r="Y90" s="52">
        <v>117974</v>
      </c>
      <c r="Z90" s="52"/>
      <c r="AA90" s="290">
        <v>140274</v>
      </c>
      <c r="AB90" s="290"/>
      <c r="AC90" s="290"/>
      <c r="AD90" s="290">
        <v>48867.199999999997</v>
      </c>
      <c r="AE90" s="290">
        <v>162736.26</v>
      </c>
      <c r="AF90" s="290"/>
      <c r="AG90" s="290"/>
      <c r="AH90" s="103">
        <f t="shared" si="7"/>
        <v>276731.73</v>
      </c>
      <c r="AI90" s="37">
        <f t="shared" si="8"/>
        <v>8500</v>
      </c>
      <c r="AJ90" s="26">
        <f t="shared" si="9"/>
        <v>268231.73</v>
      </c>
      <c r="AK90" s="17">
        <f t="shared" si="10"/>
        <v>216759.5</v>
      </c>
      <c r="AL90" s="19">
        <f t="shared" si="11"/>
        <v>351877.46</v>
      </c>
      <c r="AM90" s="32">
        <f t="shared" si="12"/>
        <v>-135117.96000000002</v>
      </c>
    </row>
    <row r="91" spans="1:39" x14ac:dyDescent="0.2">
      <c r="A91" t="s">
        <v>563</v>
      </c>
      <c r="B91" t="s">
        <v>564</v>
      </c>
      <c r="C91" s="97">
        <v>3388</v>
      </c>
      <c r="D91" s="74" t="s">
        <v>1356</v>
      </c>
      <c r="E91" s="62" t="s">
        <v>2247</v>
      </c>
      <c r="F91" s="288">
        <v>194969.48</v>
      </c>
      <c r="G91" s="288">
        <v>0</v>
      </c>
      <c r="H91" s="288">
        <v>91656.09</v>
      </c>
      <c r="I91" s="62">
        <v>2878107.03</v>
      </c>
      <c r="J91" s="62">
        <v>205911.09</v>
      </c>
      <c r="K91" s="62"/>
      <c r="L91" s="62"/>
      <c r="M91" s="289">
        <v>5000</v>
      </c>
      <c r="N91" s="289">
        <v>5850</v>
      </c>
      <c r="Q91" s="289"/>
      <c r="R91" s="62"/>
      <c r="S91" s="62"/>
      <c r="T91" s="62">
        <v>214573.65</v>
      </c>
      <c r="U91" s="62">
        <v>3382854.97</v>
      </c>
      <c r="V91" s="52">
        <v>48596.57</v>
      </c>
      <c r="W91" s="52"/>
      <c r="X91" s="52">
        <v>379.85</v>
      </c>
      <c r="Y91" s="52">
        <v>262380</v>
      </c>
      <c r="Z91" s="52">
        <v>138534.39999999999</v>
      </c>
      <c r="AA91" s="290">
        <v>320980</v>
      </c>
      <c r="AB91" s="290"/>
      <c r="AC91" s="290"/>
      <c r="AD91" s="290">
        <v>74699.45</v>
      </c>
      <c r="AE91" s="290">
        <v>48019.98</v>
      </c>
      <c r="AF91" s="290"/>
      <c r="AG91" s="290"/>
      <c r="AH91" s="103">
        <f t="shared" si="7"/>
        <v>286625.57</v>
      </c>
      <c r="AI91" s="37">
        <f t="shared" si="8"/>
        <v>10850</v>
      </c>
      <c r="AJ91" s="26">
        <f t="shared" si="9"/>
        <v>275775.57</v>
      </c>
      <c r="AK91" s="17">
        <f t="shared" si="10"/>
        <v>449890.81999999995</v>
      </c>
      <c r="AL91" s="19">
        <f t="shared" si="11"/>
        <v>443699.43</v>
      </c>
      <c r="AM91" s="32">
        <f t="shared" si="12"/>
        <v>6191.3899999999558</v>
      </c>
    </row>
    <row r="92" spans="1:39" x14ac:dyDescent="0.2">
      <c r="A92" t="s">
        <v>563</v>
      </c>
      <c r="B92" t="s">
        <v>564</v>
      </c>
      <c r="C92" s="97">
        <v>2340</v>
      </c>
      <c r="D92" s="74" t="s">
        <v>1357</v>
      </c>
      <c r="E92" s="62" t="s">
        <v>2248</v>
      </c>
      <c r="F92" s="288">
        <v>202461.37</v>
      </c>
      <c r="G92" s="288">
        <v>0</v>
      </c>
      <c r="H92" s="288">
        <v>97297.82</v>
      </c>
      <c r="I92" s="62">
        <v>445109.49</v>
      </c>
      <c r="J92" s="62">
        <v>158828.12</v>
      </c>
      <c r="K92" s="62"/>
      <c r="L92" s="62"/>
      <c r="M92" s="289">
        <v>5300</v>
      </c>
      <c r="N92" s="289">
        <v>5520</v>
      </c>
      <c r="Q92" s="289"/>
      <c r="R92" s="62"/>
      <c r="S92" s="62"/>
      <c r="T92" s="62">
        <v>97343.27</v>
      </c>
      <c r="U92" s="62">
        <v>1045747.78</v>
      </c>
      <c r="V92" s="52">
        <v>20</v>
      </c>
      <c r="W92" s="52"/>
      <c r="X92" s="52"/>
      <c r="Y92" s="52">
        <v>205440</v>
      </c>
      <c r="Z92" s="52"/>
      <c r="AA92" s="290">
        <v>224660</v>
      </c>
      <c r="AB92" s="290"/>
      <c r="AC92" s="290"/>
      <c r="AD92" s="290">
        <v>64665.78</v>
      </c>
      <c r="AE92" s="290">
        <v>24306.76</v>
      </c>
      <c r="AF92" s="290"/>
      <c r="AG92" s="290"/>
      <c r="AH92" s="103">
        <f t="shared" si="7"/>
        <v>299759.19</v>
      </c>
      <c r="AI92" s="37">
        <f t="shared" si="8"/>
        <v>10820</v>
      </c>
      <c r="AJ92" s="26">
        <f t="shared" si="9"/>
        <v>288939.19</v>
      </c>
      <c r="AK92" s="17">
        <f t="shared" si="10"/>
        <v>205460</v>
      </c>
      <c r="AL92" s="19">
        <f t="shared" si="11"/>
        <v>313632.54000000004</v>
      </c>
      <c r="AM92" s="32">
        <f t="shared" si="12"/>
        <v>-108172.54000000004</v>
      </c>
    </row>
    <row r="93" spans="1:39" x14ac:dyDescent="0.2">
      <c r="A93" t="s">
        <v>563</v>
      </c>
      <c r="B93" t="s">
        <v>564</v>
      </c>
      <c r="C93" s="97">
        <v>2160</v>
      </c>
      <c r="D93" s="74" t="s">
        <v>1358</v>
      </c>
      <c r="E93" s="62" t="s">
        <v>2249</v>
      </c>
      <c r="F93" s="288">
        <v>22437.14</v>
      </c>
      <c r="G93" s="288">
        <v>42160</v>
      </c>
      <c r="H93" s="288">
        <v>39130.86</v>
      </c>
      <c r="I93" s="62">
        <v>41110.839999999997</v>
      </c>
      <c r="J93" s="62">
        <v>136610.32</v>
      </c>
      <c r="K93" s="62"/>
      <c r="L93" s="62"/>
      <c r="Q93" s="289"/>
      <c r="R93" s="62"/>
      <c r="S93" s="62"/>
      <c r="T93" s="62">
        <v>126048.56</v>
      </c>
      <c r="U93" s="62">
        <v>320699.84999999998</v>
      </c>
      <c r="V93" s="52">
        <v>32287.09</v>
      </c>
      <c r="W93" s="52"/>
      <c r="X93" s="52"/>
      <c r="Y93" s="52">
        <v>252996.8</v>
      </c>
      <c r="Z93" s="52"/>
      <c r="AA93" s="290">
        <v>311866.8</v>
      </c>
      <c r="AB93" s="290"/>
      <c r="AC93" s="290"/>
      <c r="AD93" s="290">
        <v>68040.27</v>
      </c>
      <c r="AE93" s="290">
        <v>6167.51</v>
      </c>
      <c r="AF93" s="290"/>
      <c r="AG93" s="290"/>
      <c r="AH93" s="103">
        <f t="shared" si="7"/>
        <v>103728</v>
      </c>
      <c r="AI93" s="37">
        <f t="shared" si="8"/>
        <v>0</v>
      </c>
      <c r="AJ93" s="26">
        <f t="shared" si="9"/>
        <v>103728</v>
      </c>
      <c r="AK93" s="17">
        <f t="shared" si="10"/>
        <v>285283.89</v>
      </c>
      <c r="AL93" s="19">
        <f t="shared" si="11"/>
        <v>386074.58</v>
      </c>
      <c r="AM93" s="32">
        <f t="shared" si="12"/>
        <v>-100790.69</v>
      </c>
    </row>
    <row r="94" spans="1:39" x14ac:dyDescent="0.2">
      <c r="A94" t="s">
        <v>563</v>
      </c>
      <c r="B94" t="s">
        <v>564</v>
      </c>
      <c r="C94" s="97">
        <v>1723</v>
      </c>
      <c r="D94" s="74" t="s">
        <v>1359</v>
      </c>
      <c r="E94" s="62" t="s">
        <v>2322</v>
      </c>
      <c r="F94" s="288">
        <v>303289.64</v>
      </c>
      <c r="G94" s="288">
        <v>0</v>
      </c>
      <c r="H94" s="288">
        <v>7386.96</v>
      </c>
      <c r="I94" s="62">
        <v>663372.88</v>
      </c>
      <c r="J94" s="62">
        <v>-22795.42</v>
      </c>
      <c r="K94" s="62"/>
      <c r="L94" s="62"/>
      <c r="Q94" s="289"/>
      <c r="R94" s="62"/>
      <c r="S94" s="62"/>
      <c r="T94" s="62">
        <v>94569.16</v>
      </c>
      <c r="U94" s="62">
        <v>784633.1</v>
      </c>
      <c r="V94" s="52">
        <v>15911.26</v>
      </c>
      <c r="W94" s="52"/>
      <c r="X94" s="52"/>
      <c r="Y94" s="52">
        <v>138220</v>
      </c>
      <c r="Z94" s="52">
        <v>210329.60000000001</v>
      </c>
      <c r="AA94" s="290">
        <v>218470</v>
      </c>
      <c r="AB94" s="290"/>
      <c r="AC94" s="290"/>
      <c r="AD94" s="290">
        <v>23471.38</v>
      </c>
      <c r="AE94" s="290">
        <v>22695.41</v>
      </c>
      <c r="AF94" s="290"/>
      <c r="AG94" s="290"/>
      <c r="AH94" s="103">
        <f t="shared" si="7"/>
        <v>310676.60000000003</v>
      </c>
      <c r="AI94" s="37">
        <f t="shared" si="8"/>
        <v>0</v>
      </c>
      <c r="AJ94" s="26">
        <f t="shared" si="9"/>
        <v>310676.60000000003</v>
      </c>
      <c r="AK94" s="17">
        <f t="shared" si="10"/>
        <v>364460.86</v>
      </c>
      <c r="AL94" s="19">
        <f t="shared" si="11"/>
        <v>264636.78999999998</v>
      </c>
      <c r="AM94" s="32">
        <f t="shared" si="12"/>
        <v>99824.07</v>
      </c>
    </row>
    <row r="95" spans="1:39" x14ac:dyDescent="0.2">
      <c r="A95" t="s">
        <v>563</v>
      </c>
      <c r="B95" t="s">
        <v>564</v>
      </c>
      <c r="C95" s="97">
        <v>2675</v>
      </c>
      <c r="D95" s="74" t="s">
        <v>1360</v>
      </c>
      <c r="E95" s="62" t="s">
        <v>2250</v>
      </c>
      <c r="F95" s="288">
        <v>404234.68</v>
      </c>
      <c r="G95" s="288">
        <v>0</v>
      </c>
      <c r="H95" s="288">
        <v>81687.25</v>
      </c>
      <c r="I95" s="62">
        <v>116926.32</v>
      </c>
      <c r="J95" s="62">
        <v>457093.66</v>
      </c>
      <c r="K95" s="62"/>
      <c r="L95" s="62"/>
      <c r="M95" s="289">
        <v>6000</v>
      </c>
      <c r="N95" s="289">
        <v>14930</v>
      </c>
      <c r="Q95" s="289"/>
      <c r="R95" s="62"/>
      <c r="S95" s="62"/>
      <c r="T95" s="62">
        <v>107116.89</v>
      </c>
      <c r="U95" s="62">
        <v>573056.03</v>
      </c>
      <c r="V95" s="52">
        <v>41460.050000000003</v>
      </c>
      <c r="W95" s="52"/>
      <c r="X95" s="52"/>
      <c r="Y95" s="52">
        <v>226380</v>
      </c>
      <c r="Z95" s="52">
        <v>150795</v>
      </c>
      <c r="AA95" s="290">
        <v>256540</v>
      </c>
      <c r="AB95" s="290"/>
      <c r="AC95" s="290"/>
      <c r="AD95" s="290">
        <v>60601.38</v>
      </c>
      <c r="AE95" s="290">
        <v>32486.02</v>
      </c>
      <c r="AF95" s="290"/>
      <c r="AG95" s="290"/>
      <c r="AH95" s="103">
        <f t="shared" si="7"/>
        <v>485921.93</v>
      </c>
      <c r="AI95" s="37">
        <f t="shared" si="8"/>
        <v>20930</v>
      </c>
      <c r="AJ95" s="26">
        <f t="shared" si="9"/>
        <v>464991.93</v>
      </c>
      <c r="AK95" s="17">
        <f t="shared" si="10"/>
        <v>418635.05</v>
      </c>
      <c r="AL95" s="19">
        <f t="shared" si="11"/>
        <v>349627.4</v>
      </c>
      <c r="AM95" s="32">
        <f t="shared" si="12"/>
        <v>69007.649999999965</v>
      </c>
    </row>
    <row r="96" spans="1:39" x14ac:dyDescent="0.2">
      <c r="A96" t="s">
        <v>563</v>
      </c>
      <c r="B96" t="s">
        <v>564</v>
      </c>
      <c r="C96" s="97">
        <v>1715</v>
      </c>
      <c r="D96" s="74" t="s">
        <v>1361</v>
      </c>
      <c r="E96" s="62" t="s">
        <v>2251</v>
      </c>
      <c r="F96" s="288">
        <v>200680.56</v>
      </c>
      <c r="G96" s="288">
        <v>0</v>
      </c>
      <c r="H96" s="288">
        <v>117994.57</v>
      </c>
      <c r="I96" s="62">
        <v>1604830.16</v>
      </c>
      <c r="J96" s="62">
        <v>130219.41</v>
      </c>
      <c r="K96" s="62"/>
      <c r="L96" s="62"/>
      <c r="M96" s="289">
        <v>6000</v>
      </c>
      <c r="N96" s="289">
        <v>4650</v>
      </c>
      <c r="Q96" s="289"/>
      <c r="R96" s="62"/>
      <c r="S96" s="62"/>
      <c r="T96" s="62">
        <v>96559.01</v>
      </c>
      <c r="U96" s="62">
        <v>1997218.5</v>
      </c>
      <c r="V96" s="52">
        <v>0</v>
      </c>
      <c r="W96" s="52"/>
      <c r="X96" s="52"/>
      <c r="Y96" s="52">
        <v>182660</v>
      </c>
      <c r="Z96" s="52">
        <v>171272</v>
      </c>
      <c r="AA96" s="290">
        <v>230780</v>
      </c>
      <c r="AB96" s="290"/>
      <c r="AC96" s="290"/>
      <c r="AD96" s="290">
        <v>56674.93</v>
      </c>
      <c r="AE96" s="290">
        <v>31402.84</v>
      </c>
      <c r="AF96" s="290"/>
      <c r="AG96" s="290"/>
      <c r="AH96" s="103">
        <f t="shared" si="7"/>
        <v>318675.13</v>
      </c>
      <c r="AI96" s="37">
        <f t="shared" si="8"/>
        <v>10650</v>
      </c>
      <c r="AJ96" s="26">
        <f t="shared" si="9"/>
        <v>308025.13</v>
      </c>
      <c r="AK96" s="17">
        <f t="shared" si="10"/>
        <v>353932</v>
      </c>
      <c r="AL96" s="19">
        <f t="shared" si="11"/>
        <v>318857.77</v>
      </c>
      <c r="AM96" s="32">
        <f t="shared" si="12"/>
        <v>35074.229999999981</v>
      </c>
    </row>
    <row r="97" spans="1:39" x14ac:dyDescent="0.2">
      <c r="A97" t="s">
        <v>563</v>
      </c>
      <c r="B97" t="s">
        <v>564</v>
      </c>
      <c r="C97" s="97">
        <v>3187</v>
      </c>
      <c r="D97" s="74" t="s">
        <v>1362</v>
      </c>
      <c r="E97" s="62" t="s">
        <v>2252</v>
      </c>
      <c r="F97" s="288">
        <v>165897.76</v>
      </c>
      <c r="G97" s="288">
        <v>27230</v>
      </c>
      <c r="H97" s="288">
        <v>8338.7000000000007</v>
      </c>
      <c r="I97" s="62">
        <v>209187.41</v>
      </c>
      <c r="J97" s="62">
        <v>133161.65</v>
      </c>
      <c r="K97" s="62"/>
      <c r="L97" s="62"/>
      <c r="M97" s="289">
        <v>5800</v>
      </c>
      <c r="N97" s="289">
        <v>3900</v>
      </c>
      <c r="Q97" s="289"/>
      <c r="R97" s="62"/>
      <c r="S97" s="62"/>
      <c r="T97" s="62">
        <v>146556.60999999999</v>
      </c>
      <c r="U97" s="62">
        <v>569833.9</v>
      </c>
      <c r="V97" s="52">
        <v>0</v>
      </c>
      <c r="W97" s="52"/>
      <c r="X97" s="52"/>
      <c r="Y97" s="52">
        <v>289940</v>
      </c>
      <c r="Z97" s="52">
        <v>141441.60000000001</v>
      </c>
      <c r="AA97" s="290">
        <v>346020</v>
      </c>
      <c r="AB97" s="290"/>
      <c r="AC97" s="290"/>
      <c r="AD97" s="290">
        <v>38110.410000000003</v>
      </c>
      <c r="AE97" s="290">
        <v>13104.42</v>
      </c>
      <c r="AF97" s="290"/>
      <c r="AG97" s="290"/>
      <c r="AH97" s="103">
        <f t="shared" si="7"/>
        <v>201466.46000000002</v>
      </c>
      <c r="AI97" s="37">
        <f t="shared" si="8"/>
        <v>9700</v>
      </c>
      <c r="AJ97" s="26">
        <f t="shared" si="9"/>
        <v>191766.46000000002</v>
      </c>
      <c r="AK97" s="17">
        <f t="shared" si="10"/>
        <v>431381.6</v>
      </c>
      <c r="AL97" s="19">
        <f t="shared" si="11"/>
        <v>397234.83</v>
      </c>
      <c r="AM97" s="32">
        <f t="shared" si="12"/>
        <v>34146.76999999996</v>
      </c>
    </row>
    <row r="98" spans="1:39" x14ac:dyDescent="0.2">
      <c r="A98" t="s">
        <v>563</v>
      </c>
      <c r="B98" t="s">
        <v>564</v>
      </c>
      <c r="C98" s="97">
        <v>2867</v>
      </c>
      <c r="D98" s="74" t="s">
        <v>1363</v>
      </c>
      <c r="E98" s="62" t="s">
        <v>2253</v>
      </c>
      <c r="F98" s="288">
        <v>210329.85</v>
      </c>
      <c r="G98" s="288">
        <v>0</v>
      </c>
      <c r="H98" s="288">
        <v>74494.87</v>
      </c>
      <c r="I98" s="62">
        <v>60020.76</v>
      </c>
      <c r="J98" s="62">
        <v>532864.71</v>
      </c>
      <c r="K98" s="62"/>
      <c r="L98" s="62"/>
      <c r="M98" s="289">
        <v>6000</v>
      </c>
      <c r="N98" s="289">
        <v>6982.06</v>
      </c>
      <c r="P98" s="289">
        <v>90</v>
      </c>
      <c r="Q98" s="289"/>
      <c r="R98" s="62"/>
      <c r="S98" s="62"/>
      <c r="T98" s="62">
        <v>156740.07999999999</v>
      </c>
      <c r="U98" s="62">
        <v>528870.26</v>
      </c>
      <c r="V98" s="52">
        <v>42695.56</v>
      </c>
      <c r="W98" s="52"/>
      <c r="X98" s="52"/>
      <c r="Y98" s="52">
        <v>232180</v>
      </c>
      <c r="Z98" s="52">
        <v>14000</v>
      </c>
      <c r="AA98" s="290">
        <v>264600</v>
      </c>
      <c r="AB98" s="290"/>
      <c r="AC98" s="290"/>
      <c r="AD98" s="290">
        <v>53939.3</v>
      </c>
      <c r="AE98" s="290"/>
      <c r="AF98" s="290"/>
      <c r="AG98" s="290"/>
      <c r="AH98" s="103">
        <f t="shared" si="7"/>
        <v>284824.71999999997</v>
      </c>
      <c r="AI98" s="37">
        <f t="shared" si="8"/>
        <v>13072.060000000001</v>
      </c>
      <c r="AJ98" s="26">
        <f t="shared" si="9"/>
        <v>271752.65999999997</v>
      </c>
      <c r="AK98" s="17">
        <f t="shared" si="10"/>
        <v>288875.56</v>
      </c>
      <c r="AL98" s="19">
        <f t="shared" si="11"/>
        <v>318539.3</v>
      </c>
      <c r="AM98" s="32">
        <f t="shared" si="12"/>
        <v>-29663.739999999991</v>
      </c>
    </row>
    <row r="99" spans="1:39" x14ac:dyDescent="0.2">
      <c r="A99" t="s">
        <v>563</v>
      </c>
      <c r="B99" t="s">
        <v>564</v>
      </c>
      <c r="C99" s="97">
        <v>3076</v>
      </c>
      <c r="D99" s="74" t="s">
        <v>1364</v>
      </c>
      <c r="E99" s="62" t="s">
        <v>2254</v>
      </c>
      <c r="F99" s="288">
        <v>179539.96</v>
      </c>
      <c r="G99" s="288">
        <v>20160</v>
      </c>
      <c r="H99" s="288">
        <v>76698.759999999995</v>
      </c>
      <c r="I99" s="62">
        <v>21566.01</v>
      </c>
      <c r="J99" s="62">
        <v>138252.03</v>
      </c>
      <c r="K99" s="62"/>
      <c r="L99" s="62"/>
      <c r="M99" s="289">
        <v>5500</v>
      </c>
      <c r="N99" s="289">
        <v>5850</v>
      </c>
      <c r="Q99" s="289"/>
      <c r="R99" s="62"/>
      <c r="S99" s="62">
        <v>-211401.67</v>
      </c>
      <c r="T99" s="62">
        <v>139858.81</v>
      </c>
      <c r="U99" s="62">
        <v>713142.2</v>
      </c>
      <c r="V99" s="52">
        <v>0</v>
      </c>
      <c r="W99" s="52"/>
      <c r="X99" s="52"/>
      <c r="Y99" s="52">
        <v>244524</v>
      </c>
      <c r="Z99" s="52">
        <v>138534.39999999999</v>
      </c>
      <c r="AA99" s="290">
        <v>306004</v>
      </c>
      <c r="AB99" s="290"/>
      <c r="AC99" s="290"/>
      <c r="AD99" s="290">
        <v>151648.76999999999</v>
      </c>
      <c r="AE99" s="290">
        <v>11025.21</v>
      </c>
      <c r="AF99" s="290"/>
      <c r="AG99" s="290">
        <v>4</v>
      </c>
      <c r="AH99" s="103">
        <f t="shared" si="7"/>
        <v>276398.71999999997</v>
      </c>
      <c r="AI99" s="37">
        <f t="shared" si="8"/>
        <v>11350</v>
      </c>
      <c r="AJ99" s="26">
        <f t="shared" si="9"/>
        <v>265048.71999999997</v>
      </c>
      <c r="AK99" s="17">
        <f t="shared" si="10"/>
        <v>383058.4</v>
      </c>
      <c r="AL99" s="19">
        <f t="shared" si="11"/>
        <v>468681.98000000004</v>
      </c>
      <c r="AM99" s="32">
        <f t="shared" si="12"/>
        <v>-85623.580000000016</v>
      </c>
    </row>
    <row r="100" spans="1:39" x14ac:dyDescent="0.2">
      <c r="A100" t="s">
        <v>563</v>
      </c>
      <c r="B100" t="s">
        <v>564</v>
      </c>
      <c r="C100" s="97">
        <v>2086</v>
      </c>
      <c r="D100" s="74" t="s">
        <v>1365</v>
      </c>
      <c r="E100" s="62" t="s">
        <v>2255</v>
      </c>
      <c r="F100" s="288">
        <v>110406.58</v>
      </c>
      <c r="G100" s="288">
        <v>0</v>
      </c>
      <c r="H100" s="288">
        <v>33369.870000000003</v>
      </c>
      <c r="I100" s="62">
        <v>358832.42</v>
      </c>
      <c r="J100" s="62">
        <v>172169.81</v>
      </c>
      <c r="K100" s="62"/>
      <c r="L100" s="62"/>
      <c r="M100" s="289">
        <v>6000</v>
      </c>
      <c r="N100" s="289">
        <v>2700</v>
      </c>
      <c r="Q100" s="289"/>
      <c r="R100" s="62"/>
      <c r="S100" s="62"/>
      <c r="T100" s="62">
        <v>114414.85</v>
      </c>
      <c r="U100" s="62">
        <v>673323.61</v>
      </c>
      <c r="V100" s="52">
        <v>37671.83</v>
      </c>
      <c r="W100" s="52"/>
      <c r="X100" s="52"/>
      <c r="Y100" s="52">
        <v>242160</v>
      </c>
      <c r="Z100" s="52"/>
      <c r="AA100" s="290">
        <v>262350</v>
      </c>
      <c r="AB100" s="290"/>
      <c r="AC100" s="290"/>
      <c r="AD100" s="290">
        <v>39726.730000000003</v>
      </c>
      <c r="AE100" s="290">
        <v>15245.74</v>
      </c>
      <c r="AF100" s="290"/>
      <c r="AG100" s="290"/>
      <c r="AH100" s="103">
        <f t="shared" si="7"/>
        <v>143776.45000000001</v>
      </c>
      <c r="AI100" s="37">
        <f t="shared" si="8"/>
        <v>8700</v>
      </c>
      <c r="AJ100" s="26">
        <f t="shared" si="9"/>
        <v>135076.45000000001</v>
      </c>
      <c r="AK100" s="17">
        <f t="shared" si="10"/>
        <v>279831.83</v>
      </c>
      <c r="AL100" s="19">
        <f t="shared" si="11"/>
        <v>317322.46999999997</v>
      </c>
      <c r="AM100" s="32">
        <f t="shared" si="12"/>
        <v>-37490.639999999956</v>
      </c>
    </row>
    <row r="101" spans="1:39" x14ac:dyDescent="0.2">
      <c r="A101" t="s">
        <v>563</v>
      </c>
      <c r="B101" t="s">
        <v>564</v>
      </c>
      <c r="C101" s="97">
        <v>1893</v>
      </c>
      <c r="D101" s="74" t="s">
        <v>1366</v>
      </c>
      <c r="E101" s="62" t="s">
        <v>2256</v>
      </c>
      <c r="F101" s="288">
        <v>160089.64000000001</v>
      </c>
      <c r="G101" s="288">
        <v>0</v>
      </c>
      <c r="H101" s="288">
        <v>400129.4</v>
      </c>
      <c r="I101" s="62">
        <v>-822.58</v>
      </c>
      <c r="J101" s="62">
        <v>313013.64</v>
      </c>
      <c r="K101" s="62"/>
      <c r="L101" s="62"/>
      <c r="M101" s="289">
        <v>5000</v>
      </c>
      <c r="N101" s="289">
        <v>5850</v>
      </c>
      <c r="Q101" s="289"/>
      <c r="R101" s="62"/>
      <c r="S101" s="62"/>
      <c r="T101" s="62">
        <v>62458.68</v>
      </c>
      <c r="U101" s="62">
        <v>1404582.07</v>
      </c>
      <c r="V101" s="52">
        <v>0</v>
      </c>
      <c r="W101" s="52"/>
      <c r="X101" s="52"/>
      <c r="Y101" s="52">
        <v>251000</v>
      </c>
      <c r="Z101" s="52"/>
      <c r="AA101" s="290">
        <v>266760</v>
      </c>
      <c r="AB101" s="290"/>
      <c r="AC101" s="290"/>
      <c r="AD101" s="290">
        <v>232886.5</v>
      </c>
      <c r="AE101" s="290">
        <v>10567.67</v>
      </c>
      <c r="AF101" s="290"/>
      <c r="AG101" s="290"/>
      <c r="AH101" s="103">
        <f t="shared" si="7"/>
        <v>560219.04</v>
      </c>
      <c r="AI101" s="37">
        <f t="shared" si="8"/>
        <v>10850</v>
      </c>
      <c r="AJ101" s="26">
        <f t="shared" si="9"/>
        <v>549369.04</v>
      </c>
      <c r="AK101" s="17">
        <f t="shared" si="10"/>
        <v>251000</v>
      </c>
      <c r="AL101" s="19">
        <f t="shared" si="11"/>
        <v>510214.17</v>
      </c>
      <c r="AM101" s="32">
        <f t="shared" si="12"/>
        <v>-259214.16999999998</v>
      </c>
    </row>
    <row r="102" spans="1:39" x14ac:dyDescent="0.2">
      <c r="A102" t="s">
        <v>563</v>
      </c>
      <c r="B102" t="s">
        <v>564</v>
      </c>
      <c r="C102" s="97">
        <v>2677</v>
      </c>
      <c r="D102" s="74" t="s">
        <v>1367</v>
      </c>
      <c r="E102" s="62" t="s">
        <v>2257</v>
      </c>
      <c r="F102" s="288">
        <v>149710.54</v>
      </c>
      <c r="G102" s="288">
        <v>0</v>
      </c>
      <c r="H102" s="288">
        <v>57323.87</v>
      </c>
      <c r="I102" s="62">
        <v>307052.53000000003</v>
      </c>
      <c r="J102" s="62">
        <v>154573.23000000001</v>
      </c>
      <c r="K102" s="62"/>
      <c r="L102" s="62"/>
      <c r="N102" s="289">
        <v>4130</v>
      </c>
      <c r="Q102" s="289"/>
      <c r="R102" s="62"/>
      <c r="S102" s="62">
        <v>-368974.66</v>
      </c>
      <c r="T102" s="62">
        <v>340763.57</v>
      </c>
      <c r="U102" s="62">
        <v>819557.49</v>
      </c>
      <c r="V102" s="52">
        <v>0</v>
      </c>
      <c r="W102" s="52"/>
      <c r="X102" s="52"/>
      <c r="Y102" s="52">
        <v>277800</v>
      </c>
      <c r="Z102" s="52"/>
      <c r="AA102" s="290">
        <v>313440</v>
      </c>
      <c r="AB102" s="290"/>
      <c r="AC102" s="290"/>
      <c r="AD102" s="290">
        <v>61482.01</v>
      </c>
      <c r="AE102" s="290">
        <v>12848.22</v>
      </c>
      <c r="AF102" s="290"/>
      <c r="AG102" s="290"/>
      <c r="AH102" s="103">
        <f t="shared" si="7"/>
        <v>207034.41</v>
      </c>
      <c r="AI102" s="37">
        <f t="shared" si="8"/>
        <v>4130</v>
      </c>
      <c r="AJ102" s="26">
        <f t="shared" si="9"/>
        <v>202904.41</v>
      </c>
      <c r="AK102" s="17">
        <f t="shared" si="10"/>
        <v>277800</v>
      </c>
      <c r="AL102" s="19">
        <f t="shared" si="11"/>
        <v>387770.23</v>
      </c>
      <c r="AM102" s="32">
        <f t="shared" si="12"/>
        <v>-109970.22999999998</v>
      </c>
    </row>
    <row r="103" spans="1:39" x14ac:dyDescent="0.2">
      <c r="A103" t="s">
        <v>563</v>
      </c>
      <c r="B103" t="s">
        <v>564</v>
      </c>
      <c r="C103" s="97">
        <v>2827</v>
      </c>
      <c r="D103" s="74" t="s">
        <v>1368</v>
      </c>
      <c r="E103" s="62" t="s">
        <v>2260</v>
      </c>
      <c r="F103" s="288">
        <v>271770.34999999998</v>
      </c>
      <c r="G103" s="288">
        <v>30000</v>
      </c>
      <c r="H103" s="288">
        <v>113817.05</v>
      </c>
      <c r="I103" s="62">
        <v>74488.240000000005</v>
      </c>
      <c r="J103" s="62">
        <v>-101524.35</v>
      </c>
      <c r="K103" s="62"/>
      <c r="L103" s="62"/>
      <c r="M103" s="289">
        <v>5500</v>
      </c>
      <c r="N103" s="289">
        <v>14440</v>
      </c>
      <c r="Q103" s="289"/>
      <c r="R103" s="62"/>
      <c r="S103" s="62"/>
      <c r="T103" s="62">
        <v>182877.47</v>
      </c>
      <c r="U103" s="62">
        <v>474645.55</v>
      </c>
      <c r="V103" s="52">
        <v>26715.759999999998</v>
      </c>
      <c r="W103" s="52"/>
      <c r="X103" s="52"/>
      <c r="Y103" s="52">
        <v>288568</v>
      </c>
      <c r="Z103" s="52"/>
      <c r="AA103" s="290">
        <v>305748</v>
      </c>
      <c r="AB103" s="290"/>
      <c r="AC103" s="290"/>
      <c r="AD103" s="290">
        <v>48098.97</v>
      </c>
      <c r="AE103" s="290">
        <v>29644.69</v>
      </c>
      <c r="AF103" s="290"/>
      <c r="AG103" s="290"/>
      <c r="AH103" s="103">
        <f t="shared" si="7"/>
        <v>415587.39999999997</v>
      </c>
      <c r="AI103" s="37">
        <f t="shared" si="8"/>
        <v>19940</v>
      </c>
      <c r="AJ103" s="26">
        <f t="shared" si="9"/>
        <v>395647.39999999997</v>
      </c>
      <c r="AK103" s="17">
        <f t="shared" si="10"/>
        <v>315283.76</v>
      </c>
      <c r="AL103" s="19">
        <f t="shared" si="11"/>
        <v>383491.66</v>
      </c>
      <c r="AM103" s="32">
        <f t="shared" si="12"/>
        <v>-68207.899999999965</v>
      </c>
    </row>
    <row r="104" spans="1:39" x14ac:dyDescent="0.2">
      <c r="A104" t="s">
        <v>563</v>
      </c>
      <c r="B104" t="s">
        <v>564</v>
      </c>
      <c r="C104" s="97">
        <v>3372</v>
      </c>
      <c r="D104" s="74" t="s">
        <v>1369</v>
      </c>
      <c r="E104" s="62" t="s">
        <v>2261</v>
      </c>
      <c r="F104" s="288">
        <v>272197.39</v>
      </c>
      <c r="G104" s="288">
        <v>15000</v>
      </c>
      <c r="H104" s="288">
        <v>74929.960000000006</v>
      </c>
      <c r="I104" s="62">
        <v>177002.08</v>
      </c>
      <c r="J104" s="62">
        <v>192649.69</v>
      </c>
      <c r="K104" s="62"/>
      <c r="L104" s="62"/>
      <c r="M104" s="289">
        <v>5000</v>
      </c>
      <c r="N104" s="289">
        <v>2460</v>
      </c>
      <c r="Q104" s="289"/>
      <c r="R104" s="62"/>
      <c r="S104" s="62"/>
      <c r="T104" s="62">
        <v>214901.95</v>
      </c>
      <c r="U104" s="62">
        <v>1172968.6100000001</v>
      </c>
      <c r="V104" s="52">
        <v>32611.3</v>
      </c>
      <c r="W104" s="52"/>
      <c r="X104" s="52"/>
      <c r="Y104" s="52">
        <v>263860</v>
      </c>
      <c r="Z104" s="52">
        <v>138534.39999999999</v>
      </c>
      <c r="AA104" s="290">
        <v>323832</v>
      </c>
      <c r="AB104" s="290"/>
      <c r="AC104" s="290"/>
      <c r="AD104" s="290">
        <v>56597.22</v>
      </c>
      <c r="AE104" s="290">
        <v>42251.199999999997</v>
      </c>
      <c r="AF104" s="290"/>
      <c r="AG104" s="290"/>
      <c r="AH104" s="103">
        <f t="shared" si="7"/>
        <v>362127.35000000003</v>
      </c>
      <c r="AI104" s="37">
        <f t="shared" si="8"/>
        <v>7460</v>
      </c>
      <c r="AJ104" s="26">
        <f t="shared" si="9"/>
        <v>354667.35000000003</v>
      </c>
      <c r="AK104" s="17">
        <f t="shared" si="10"/>
        <v>435005.69999999995</v>
      </c>
      <c r="AL104" s="19">
        <f t="shared" si="11"/>
        <v>422680.42</v>
      </c>
      <c r="AM104" s="32">
        <f t="shared" si="12"/>
        <v>12325.27999999997</v>
      </c>
    </row>
    <row r="105" spans="1:39" x14ac:dyDescent="0.2">
      <c r="A105" t="s">
        <v>563</v>
      </c>
      <c r="B105" t="s">
        <v>564</v>
      </c>
      <c r="C105" s="97">
        <v>1747</v>
      </c>
      <c r="D105" s="74" t="s">
        <v>1370</v>
      </c>
      <c r="E105" s="62" t="s">
        <v>2309</v>
      </c>
      <c r="F105" s="288">
        <v>523119.94</v>
      </c>
      <c r="G105" s="288">
        <v>0</v>
      </c>
      <c r="H105" s="288">
        <v>4970.7700000000004</v>
      </c>
      <c r="I105" s="62">
        <v>376648.65</v>
      </c>
      <c r="J105" s="62">
        <v>41344.519999999997</v>
      </c>
      <c r="K105" s="62"/>
      <c r="L105" s="62"/>
      <c r="M105" s="289">
        <v>6000</v>
      </c>
      <c r="N105" s="289">
        <v>2700</v>
      </c>
      <c r="Q105" s="289"/>
      <c r="R105" s="62"/>
      <c r="S105" s="62"/>
      <c r="T105" s="62">
        <v>273340</v>
      </c>
      <c r="U105" s="62">
        <v>764463.81</v>
      </c>
      <c r="V105" s="52">
        <v>0</v>
      </c>
      <c r="W105" s="52"/>
      <c r="X105" s="52"/>
      <c r="Y105" s="52">
        <v>231820</v>
      </c>
      <c r="Z105" s="52">
        <v>219809.6</v>
      </c>
      <c r="AA105" s="290">
        <v>280410</v>
      </c>
      <c r="AB105" s="290"/>
      <c r="AC105" s="290"/>
      <c r="AD105" s="290">
        <v>65082.69</v>
      </c>
      <c r="AE105" s="290">
        <v>38344.730000000003</v>
      </c>
      <c r="AF105" s="290"/>
      <c r="AG105" s="290"/>
      <c r="AH105" s="103">
        <f t="shared" si="7"/>
        <v>528090.71</v>
      </c>
      <c r="AI105" s="37">
        <f t="shared" si="8"/>
        <v>8700</v>
      </c>
      <c r="AJ105" s="26">
        <f t="shared" si="9"/>
        <v>519390.70999999996</v>
      </c>
      <c r="AK105" s="17">
        <f t="shared" si="10"/>
        <v>451629.6</v>
      </c>
      <c r="AL105" s="19">
        <f t="shared" si="11"/>
        <v>383837.42</v>
      </c>
      <c r="AM105" s="32">
        <f t="shared" si="12"/>
        <v>67792.179999999993</v>
      </c>
    </row>
    <row r="106" spans="1:39" x14ac:dyDescent="0.2">
      <c r="A106" t="s">
        <v>563</v>
      </c>
      <c r="B106" t="s">
        <v>564</v>
      </c>
      <c r="C106" s="97">
        <v>2607</v>
      </c>
      <c r="D106" s="74" t="s">
        <v>1371</v>
      </c>
      <c r="E106" s="62" t="s">
        <v>2310</v>
      </c>
      <c r="F106" s="288">
        <v>83453.83</v>
      </c>
      <c r="G106" s="288">
        <v>0</v>
      </c>
      <c r="H106" s="288">
        <v>65709.710000000006</v>
      </c>
      <c r="I106" s="62">
        <v>1098709.57</v>
      </c>
      <c r="J106" s="62">
        <v>131311.82999999999</v>
      </c>
      <c r="K106" s="62"/>
      <c r="L106" s="62"/>
      <c r="M106" s="289">
        <v>6000</v>
      </c>
      <c r="N106" s="289">
        <v>20170</v>
      </c>
      <c r="Q106" s="289"/>
      <c r="R106" s="62"/>
      <c r="S106" s="62"/>
      <c r="T106" s="62">
        <v>83823.86</v>
      </c>
      <c r="U106" s="62">
        <v>1440238.21</v>
      </c>
      <c r="V106" s="52">
        <v>0</v>
      </c>
      <c r="W106" s="52"/>
      <c r="X106" s="52"/>
      <c r="Y106" s="52">
        <v>250872</v>
      </c>
      <c r="Z106" s="52"/>
      <c r="AA106" s="290">
        <v>285452</v>
      </c>
      <c r="AB106" s="290"/>
      <c r="AC106" s="290"/>
      <c r="AD106" s="290">
        <v>54830.6</v>
      </c>
      <c r="AE106" s="290">
        <v>98695.96</v>
      </c>
      <c r="AF106" s="290"/>
      <c r="AG106" s="290"/>
      <c r="AH106" s="103">
        <f t="shared" si="7"/>
        <v>149163.54</v>
      </c>
      <c r="AI106" s="37">
        <f t="shared" si="8"/>
        <v>26170</v>
      </c>
      <c r="AJ106" s="26">
        <f t="shared" si="9"/>
        <v>122993.54000000001</v>
      </c>
      <c r="AK106" s="17">
        <f t="shared" si="10"/>
        <v>250872</v>
      </c>
      <c r="AL106" s="19">
        <f t="shared" si="11"/>
        <v>438978.56</v>
      </c>
      <c r="AM106" s="32">
        <f t="shared" si="12"/>
        <v>-188106.56</v>
      </c>
    </row>
    <row r="107" spans="1:39" x14ac:dyDescent="0.2">
      <c r="A107" t="s">
        <v>563</v>
      </c>
      <c r="B107" t="s">
        <v>564</v>
      </c>
      <c r="C107" s="97">
        <v>2124</v>
      </c>
      <c r="D107" s="74" t="s">
        <v>1372</v>
      </c>
      <c r="E107" s="62" t="s">
        <v>2315</v>
      </c>
      <c r="F107" s="288">
        <v>833440.66</v>
      </c>
      <c r="G107" s="288">
        <v>0</v>
      </c>
      <c r="H107" s="288">
        <v>56341.02</v>
      </c>
      <c r="I107" s="62">
        <v>2293006.86</v>
      </c>
      <c r="J107" s="62">
        <v>105740.23</v>
      </c>
      <c r="K107" s="62"/>
      <c r="L107" s="62"/>
      <c r="M107" s="289">
        <v>5500</v>
      </c>
      <c r="N107" s="289">
        <v>5400</v>
      </c>
      <c r="Q107" s="289"/>
      <c r="R107" s="62"/>
      <c r="S107" s="62"/>
      <c r="T107" s="62">
        <v>195426.31</v>
      </c>
      <c r="U107" s="62">
        <v>2616413.23</v>
      </c>
      <c r="V107" s="52">
        <v>29207.11</v>
      </c>
      <c r="W107" s="52"/>
      <c r="X107" s="52"/>
      <c r="Y107" s="52">
        <v>175840</v>
      </c>
      <c r="Z107" s="52">
        <v>388427.2</v>
      </c>
      <c r="AA107" s="290">
        <v>266780</v>
      </c>
      <c r="AB107" s="290"/>
      <c r="AC107" s="290"/>
      <c r="AD107" s="290">
        <v>113231.77</v>
      </c>
      <c r="AE107" s="290"/>
      <c r="AF107" s="290"/>
      <c r="AG107" s="290"/>
      <c r="AH107" s="103">
        <f t="shared" si="7"/>
        <v>889781.68</v>
      </c>
      <c r="AI107" s="37">
        <f t="shared" si="8"/>
        <v>10900</v>
      </c>
      <c r="AJ107" s="26">
        <f t="shared" si="9"/>
        <v>878881.68</v>
      </c>
      <c r="AK107" s="17">
        <f t="shared" si="10"/>
        <v>593474.31000000006</v>
      </c>
      <c r="AL107" s="19">
        <f t="shared" si="11"/>
        <v>380011.77</v>
      </c>
      <c r="AM107" s="32">
        <f t="shared" si="12"/>
        <v>213462.54000000004</v>
      </c>
    </row>
    <row r="108" spans="1:39" x14ac:dyDescent="0.2">
      <c r="A108" t="s">
        <v>567</v>
      </c>
      <c r="B108" t="s">
        <v>568</v>
      </c>
      <c r="C108" s="97">
        <v>2908</v>
      </c>
      <c r="D108" s="74" t="s">
        <v>1373</v>
      </c>
      <c r="E108" s="62" t="s">
        <v>2263</v>
      </c>
      <c r="F108" s="288">
        <v>477587.78</v>
      </c>
      <c r="G108" s="288">
        <v>0</v>
      </c>
      <c r="H108" s="288">
        <v>43521.34</v>
      </c>
      <c r="I108" s="62">
        <v>111398.56</v>
      </c>
      <c r="J108" s="62">
        <v>74331.31</v>
      </c>
      <c r="K108" s="62"/>
      <c r="L108" s="62"/>
      <c r="N108" s="289">
        <v>30200</v>
      </c>
      <c r="Q108" s="289"/>
      <c r="R108" s="62"/>
      <c r="S108" s="62"/>
      <c r="T108" s="62"/>
      <c r="U108" s="62">
        <v>2310952.34</v>
      </c>
      <c r="V108" s="52">
        <v>251913.26</v>
      </c>
      <c r="W108" s="52"/>
      <c r="X108" s="52"/>
      <c r="Y108" s="52">
        <v>196500</v>
      </c>
      <c r="Z108" s="52">
        <v>196960.62</v>
      </c>
      <c r="AA108" s="290">
        <v>251480</v>
      </c>
      <c r="AB108" s="290"/>
      <c r="AC108" s="290"/>
      <c r="AD108" s="290">
        <v>110347.72</v>
      </c>
      <c r="AE108" s="290">
        <v>17068.91</v>
      </c>
      <c r="AF108" s="290"/>
      <c r="AG108" s="290"/>
      <c r="AH108" s="103">
        <f t="shared" si="7"/>
        <v>521109.12</v>
      </c>
      <c r="AI108" s="37">
        <f t="shared" si="8"/>
        <v>30200</v>
      </c>
      <c r="AJ108" s="26">
        <f t="shared" si="9"/>
        <v>490909.12</v>
      </c>
      <c r="AK108" s="17">
        <f t="shared" si="10"/>
        <v>645373.88</v>
      </c>
      <c r="AL108" s="19">
        <f t="shared" si="11"/>
        <v>378896.62999999995</v>
      </c>
      <c r="AM108" s="32">
        <f t="shared" si="12"/>
        <v>266477.25000000006</v>
      </c>
    </row>
    <row r="109" spans="1:39" x14ac:dyDescent="0.2">
      <c r="A109" t="s">
        <v>567</v>
      </c>
      <c r="B109" t="s">
        <v>568</v>
      </c>
      <c r="C109" s="97">
        <v>2944</v>
      </c>
      <c r="D109" s="74" t="s">
        <v>1374</v>
      </c>
      <c r="E109" s="62" t="s">
        <v>2264</v>
      </c>
      <c r="F109" s="288">
        <v>714036.47</v>
      </c>
      <c r="G109" s="288">
        <v>0</v>
      </c>
      <c r="H109" s="288">
        <v>83697.22</v>
      </c>
      <c r="I109" s="62">
        <v>1518634.46</v>
      </c>
      <c r="J109" s="62">
        <v>101547.77</v>
      </c>
      <c r="K109" s="62"/>
      <c r="L109" s="62"/>
      <c r="N109" s="289">
        <v>35400</v>
      </c>
      <c r="Q109" s="289"/>
      <c r="R109" s="62"/>
      <c r="S109" s="62"/>
      <c r="T109" s="62"/>
      <c r="U109" s="62">
        <v>1228203.58</v>
      </c>
      <c r="V109" s="52">
        <v>237536.98</v>
      </c>
      <c r="W109" s="52"/>
      <c r="X109" s="52"/>
      <c r="Y109" s="52">
        <v>167640</v>
      </c>
      <c r="Z109" s="52">
        <v>135808.04999999999</v>
      </c>
      <c r="AA109" s="290">
        <v>222420</v>
      </c>
      <c r="AB109" s="290"/>
      <c r="AC109" s="290"/>
      <c r="AD109" s="290">
        <v>82856.89</v>
      </c>
      <c r="AE109" s="290">
        <v>24505.07</v>
      </c>
      <c r="AF109" s="290"/>
      <c r="AG109" s="290"/>
      <c r="AH109" s="103">
        <f t="shared" si="7"/>
        <v>797733.69</v>
      </c>
      <c r="AI109" s="37">
        <f t="shared" si="8"/>
        <v>35400</v>
      </c>
      <c r="AJ109" s="26">
        <f t="shared" si="9"/>
        <v>762333.69</v>
      </c>
      <c r="AK109" s="17">
        <f t="shared" si="10"/>
        <v>540985.03</v>
      </c>
      <c r="AL109" s="19">
        <f t="shared" si="11"/>
        <v>329781.96000000002</v>
      </c>
      <c r="AM109" s="32">
        <f t="shared" si="12"/>
        <v>211203.07</v>
      </c>
    </row>
    <row r="110" spans="1:39" x14ac:dyDescent="0.2">
      <c r="A110" t="s">
        <v>567</v>
      </c>
      <c r="B110" t="s">
        <v>568</v>
      </c>
      <c r="C110" s="97">
        <v>4209</v>
      </c>
      <c r="D110" s="74" t="s">
        <v>1375</v>
      </c>
      <c r="E110" s="62" t="s">
        <v>2265</v>
      </c>
      <c r="F110" s="288">
        <v>414826.96</v>
      </c>
      <c r="G110" s="288">
        <v>886.77</v>
      </c>
      <c r="H110" s="288">
        <v>68771.350000000006</v>
      </c>
      <c r="I110" s="62">
        <v>1478264.12</v>
      </c>
      <c r="J110" s="62">
        <v>64995.49</v>
      </c>
      <c r="K110" s="62"/>
      <c r="L110" s="62"/>
      <c r="N110" s="289">
        <v>35700</v>
      </c>
      <c r="Q110" s="289"/>
      <c r="R110" s="62"/>
      <c r="S110" s="62"/>
      <c r="T110" s="62"/>
      <c r="U110" s="62">
        <v>1322855.6000000001</v>
      </c>
      <c r="V110" s="52">
        <v>263563.25</v>
      </c>
      <c r="W110" s="52"/>
      <c r="X110" s="52"/>
      <c r="Y110" s="52">
        <v>224760</v>
      </c>
      <c r="Z110" s="52">
        <v>174101.64</v>
      </c>
      <c r="AA110" s="290">
        <v>284210</v>
      </c>
      <c r="AB110" s="290"/>
      <c r="AC110" s="290"/>
      <c r="AD110" s="290">
        <v>150753.29</v>
      </c>
      <c r="AE110" s="290">
        <v>22350.75</v>
      </c>
      <c r="AF110" s="290"/>
      <c r="AG110" s="290"/>
      <c r="AH110" s="103">
        <f t="shared" si="7"/>
        <v>484485.08000000007</v>
      </c>
      <c r="AI110" s="37">
        <f t="shared" si="8"/>
        <v>35700</v>
      </c>
      <c r="AJ110" s="26">
        <f t="shared" si="9"/>
        <v>448785.08000000007</v>
      </c>
      <c r="AK110" s="17">
        <f t="shared" si="10"/>
        <v>662424.89</v>
      </c>
      <c r="AL110" s="19">
        <f t="shared" si="11"/>
        <v>457314.04000000004</v>
      </c>
      <c r="AM110" s="32">
        <f t="shared" si="12"/>
        <v>205110.84999999998</v>
      </c>
    </row>
    <row r="111" spans="1:39" x14ac:dyDescent="0.2">
      <c r="A111" t="s">
        <v>567</v>
      </c>
      <c r="B111" t="s">
        <v>568</v>
      </c>
      <c r="C111" s="97">
        <v>4669</v>
      </c>
      <c r="D111" s="74" t="s">
        <v>1376</v>
      </c>
      <c r="E111" s="62" t="s">
        <v>2266</v>
      </c>
      <c r="F111" s="288">
        <v>520038.46</v>
      </c>
      <c r="G111" s="288">
        <v>15275.97</v>
      </c>
      <c r="H111" s="288">
        <v>117782.53</v>
      </c>
      <c r="I111" s="62">
        <v>1384476</v>
      </c>
      <c r="J111" s="62">
        <v>323545.92</v>
      </c>
      <c r="K111" s="62"/>
      <c r="L111" s="62"/>
      <c r="N111" s="289">
        <v>30961</v>
      </c>
      <c r="Q111" s="289"/>
      <c r="R111" s="62"/>
      <c r="S111" s="62"/>
      <c r="T111" s="62"/>
      <c r="U111" s="62">
        <v>2235714.37</v>
      </c>
      <c r="V111" s="52">
        <v>549256.12</v>
      </c>
      <c r="W111" s="52"/>
      <c r="X111" s="52"/>
      <c r="Y111" s="52">
        <v>208388.8</v>
      </c>
      <c r="Z111" s="52">
        <v>11600</v>
      </c>
      <c r="AA111" s="290">
        <v>240338.8</v>
      </c>
      <c r="AB111" s="290"/>
      <c r="AC111" s="290"/>
      <c r="AD111" s="290">
        <v>85018.41</v>
      </c>
      <c r="AE111" s="290">
        <v>62328.83</v>
      </c>
      <c r="AF111" s="290"/>
      <c r="AG111" s="290"/>
      <c r="AH111" s="103">
        <f t="shared" si="7"/>
        <v>653096.96000000008</v>
      </c>
      <c r="AI111" s="37">
        <f t="shared" si="8"/>
        <v>30961</v>
      </c>
      <c r="AJ111" s="26">
        <f t="shared" si="9"/>
        <v>622135.96000000008</v>
      </c>
      <c r="AK111" s="17">
        <f t="shared" si="10"/>
        <v>769244.91999999993</v>
      </c>
      <c r="AL111" s="19">
        <f t="shared" si="11"/>
        <v>387686.04</v>
      </c>
      <c r="AM111" s="32">
        <f t="shared" si="12"/>
        <v>381558.87999999995</v>
      </c>
    </row>
    <row r="112" spans="1:39" x14ac:dyDescent="0.2">
      <c r="A112" t="s">
        <v>567</v>
      </c>
      <c r="B112" t="s">
        <v>568</v>
      </c>
      <c r="C112" s="97">
        <v>2279</v>
      </c>
      <c r="D112" s="74" t="s">
        <v>1377</v>
      </c>
      <c r="E112" s="62" t="s">
        <v>2267</v>
      </c>
      <c r="F112" s="288">
        <v>349488.68</v>
      </c>
      <c r="G112" s="288">
        <v>0</v>
      </c>
      <c r="H112" s="288">
        <v>88729.63</v>
      </c>
      <c r="I112" s="62">
        <v>313406.59000000003</v>
      </c>
      <c r="J112" s="62">
        <v>184685.01</v>
      </c>
      <c r="K112" s="62"/>
      <c r="L112" s="62"/>
      <c r="N112" s="289">
        <v>18300</v>
      </c>
      <c r="Q112" s="289"/>
      <c r="R112" s="62"/>
      <c r="S112" s="62"/>
      <c r="T112" s="62"/>
      <c r="U112" s="62">
        <v>1762414.5</v>
      </c>
      <c r="V112" s="52">
        <v>360439.17</v>
      </c>
      <c r="W112" s="52"/>
      <c r="X112" s="52"/>
      <c r="Y112" s="52">
        <v>158414</v>
      </c>
      <c r="Z112" s="52">
        <v>10800</v>
      </c>
      <c r="AA112" s="290">
        <v>213114</v>
      </c>
      <c r="AB112" s="290"/>
      <c r="AC112" s="290"/>
      <c r="AD112" s="290">
        <v>92447.17</v>
      </c>
      <c r="AE112" s="290">
        <v>28578.400000000001</v>
      </c>
      <c r="AF112" s="290"/>
      <c r="AG112" s="290"/>
      <c r="AH112" s="103">
        <f t="shared" si="7"/>
        <v>438218.31</v>
      </c>
      <c r="AI112" s="37">
        <f t="shared" si="8"/>
        <v>18300</v>
      </c>
      <c r="AJ112" s="26">
        <f t="shared" si="9"/>
        <v>419918.31</v>
      </c>
      <c r="AK112" s="17">
        <f t="shared" si="10"/>
        <v>529653.16999999993</v>
      </c>
      <c r="AL112" s="19">
        <f t="shared" si="11"/>
        <v>334139.57</v>
      </c>
      <c r="AM112" s="32">
        <f t="shared" si="12"/>
        <v>195513.59999999992</v>
      </c>
    </row>
    <row r="113" spans="1:39" x14ac:dyDescent="0.2">
      <c r="A113" t="s">
        <v>567</v>
      </c>
      <c r="B113" t="s">
        <v>568</v>
      </c>
      <c r="C113" s="97">
        <v>723</v>
      </c>
      <c r="D113" s="74" t="s">
        <v>1378</v>
      </c>
      <c r="E113" s="62" t="s">
        <v>2268</v>
      </c>
      <c r="F113" s="288">
        <v>332806.5</v>
      </c>
      <c r="G113" s="288">
        <v>3330.5</v>
      </c>
      <c r="H113" s="288">
        <v>10620.96</v>
      </c>
      <c r="I113" s="62">
        <v>2200262.48</v>
      </c>
      <c r="J113" s="62">
        <v>222828.97</v>
      </c>
      <c r="K113" s="62">
        <v>1</v>
      </c>
      <c r="L113" s="62"/>
      <c r="N113" s="289">
        <v>21400</v>
      </c>
      <c r="P113" s="289">
        <v>1293.47</v>
      </c>
      <c r="Q113" s="289"/>
      <c r="R113" s="62"/>
      <c r="S113" s="62"/>
      <c r="T113" s="62"/>
      <c r="U113" s="62">
        <v>513834.47</v>
      </c>
      <c r="V113" s="52">
        <v>219151.89</v>
      </c>
      <c r="W113" s="52"/>
      <c r="X113" s="52"/>
      <c r="Y113" s="52">
        <v>147520</v>
      </c>
      <c r="Z113" s="52">
        <v>7200</v>
      </c>
      <c r="AA113" s="290">
        <v>191120</v>
      </c>
      <c r="AB113" s="290"/>
      <c r="AC113" s="290"/>
      <c r="AD113" s="290">
        <v>47156.39</v>
      </c>
      <c r="AE113" s="290">
        <v>29557.439999999999</v>
      </c>
      <c r="AF113" s="290"/>
      <c r="AG113" s="290"/>
      <c r="AH113" s="103">
        <f t="shared" si="7"/>
        <v>346757.96</v>
      </c>
      <c r="AI113" s="37">
        <f t="shared" si="8"/>
        <v>22693.47</v>
      </c>
      <c r="AJ113" s="26">
        <f t="shared" si="9"/>
        <v>324064.49</v>
      </c>
      <c r="AK113" s="17">
        <f t="shared" si="10"/>
        <v>373871.89</v>
      </c>
      <c r="AL113" s="19">
        <f t="shared" si="11"/>
        <v>267833.83</v>
      </c>
      <c r="AM113" s="32">
        <f t="shared" si="12"/>
        <v>106038.06</v>
      </c>
    </row>
    <row r="114" spans="1:39" x14ac:dyDescent="0.2">
      <c r="A114" t="s">
        <v>567</v>
      </c>
      <c r="B114" t="s">
        <v>568</v>
      </c>
      <c r="C114" s="97">
        <v>3567</v>
      </c>
      <c r="D114" s="74" t="s">
        <v>1379</v>
      </c>
      <c r="E114" s="62" t="s">
        <v>2269</v>
      </c>
      <c r="F114" s="288">
        <v>353644.02</v>
      </c>
      <c r="G114" s="288">
        <v>6943.91</v>
      </c>
      <c r="H114" s="288">
        <v>59320.89</v>
      </c>
      <c r="I114" s="62">
        <v>827369.48</v>
      </c>
      <c r="J114" s="62">
        <v>162342.32</v>
      </c>
      <c r="K114" s="62"/>
      <c r="L114" s="62"/>
      <c r="N114" s="289">
        <v>30625</v>
      </c>
      <c r="Q114" s="289"/>
      <c r="R114" s="62"/>
      <c r="S114" s="62"/>
      <c r="T114" s="62"/>
      <c r="U114" s="62">
        <v>3774792.24</v>
      </c>
      <c r="V114" s="52">
        <v>297543.67</v>
      </c>
      <c r="W114" s="52"/>
      <c r="X114" s="52"/>
      <c r="Y114" s="52">
        <v>162874</v>
      </c>
      <c r="Z114" s="52">
        <v>139368.26999999999</v>
      </c>
      <c r="AA114" s="290">
        <v>224514</v>
      </c>
      <c r="AB114" s="290"/>
      <c r="AC114" s="290"/>
      <c r="AD114" s="290">
        <v>140286.98000000001</v>
      </c>
      <c r="AE114" s="290">
        <v>34138.370000000003</v>
      </c>
      <c r="AF114" s="290"/>
      <c r="AG114" s="290"/>
      <c r="AH114" s="103">
        <f t="shared" si="7"/>
        <v>419908.82</v>
      </c>
      <c r="AI114" s="37">
        <f t="shared" si="8"/>
        <v>30625</v>
      </c>
      <c r="AJ114" s="26">
        <f t="shared" si="9"/>
        <v>389283.82</v>
      </c>
      <c r="AK114" s="17">
        <f t="shared" si="10"/>
        <v>599785.93999999994</v>
      </c>
      <c r="AL114" s="19">
        <f t="shared" si="11"/>
        <v>398939.35</v>
      </c>
      <c r="AM114" s="32">
        <f t="shared" si="12"/>
        <v>200846.58999999997</v>
      </c>
    </row>
    <row r="115" spans="1:39" x14ac:dyDescent="0.2">
      <c r="A115" t="s">
        <v>567</v>
      </c>
      <c r="B115" t="s">
        <v>568</v>
      </c>
      <c r="C115" s="97">
        <v>2416</v>
      </c>
      <c r="D115" s="74" t="s">
        <v>1380</v>
      </c>
      <c r="E115" s="62" t="s">
        <v>2270</v>
      </c>
      <c r="F115" s="288">
        <v>477501.22</v>
      </c>
      <c r="G115" s="288">
        <v>0</v>
      </c>
      <c r="H115" s="288">
        <v>74866.179999999993</v>
      </c>
      <c r="I115" s="62">
        <v>424702.29</v>
      </c>
      <c r="J115" s="62">
        <v>428885.05</v>
      </c>
      <c r="K115" s="62"/>
      <c r="L115" s="62"/>
      <c r="N115" s="289">
        <v>30325</v>
      </c>
      <c r="Q115" s="289"/>
      <c r="R115" s="62"/>
      <c r="S115" s="62"/>
      <c r="T115" s="62">
        <v>6900</v>
      </c>
      <c r="U115" s="62">
        <v>1908283.93</v>
      </c>
      <c r="V115" s="52">
        <v>395543.86</v>
      </c>
      <c r="W115" s="52"/>
      <c r="X115" s="52"/>
      <c r="Y115" s="52">
        <v>162010.6</v>
      </c>
      <c r="Z115" s="52">
        <v>8700</v>
      </c>
      <c r="AA115" s="290">
        <v>214010.6</v>
      </c>
      <c r="AB115" s="290"/>
      <c r="AC115" s="290"/>
      <c r="AD115" s="290">
        <v>66244.820000000007</v>
      </c>
      <c r="AE115" s="290">
        <v>39744.980000000003</v>
      </c>
      <c r="AF115" s="290"/>
      <c r="AG115" s="290"/>
      <c r="AH115" s="103">
        <f t="shared" si="7"/>
        <v>552367.39999999991</v>
      </c>
      <c r="AI115" s="37">
        <f t="shared" si="8"/>
        <v>30325</v>
      </c>
      <c r="AJ115" s="26">
        <f t="shared" si="9"/>
        <v>522042.39999999991</v>
      </c>
      <c r="AK115" s="17">
        <f t="shared" si="10"/>
        <v>566254.46</v>
      </c>
      <c r="AL115" s="19">
        <f t="shared" si="11"/>
        <v>320000.40000000002</v>
      </c>
      <c r="AM115" s="32">
        <f t="shared" si="12"/>
        <v>246254.05999999994</v>
      </c>
    </row>
    <row r="116" spans="1:39" x14ac:dyDescent="0.2">
      <c r="A116" t="s">
        <v>567</v>
      </c>
      <c r="B116" t="s">
        <v>568</v>
      </c>
      <c r="C116" s="97">
        <v>1268</v>
      </c>
      <c r="D116" s="74" t="s">
        <v>1381</v>
      </c>
      <c r="E116" s="62" t="s">
        <v>2271</v>
      </c>
      <c r="F116" s="288">
        <v>395707.93</v>
      </c>
      <c r="G116" s="288">
        <v>4080.33</v>
      </c>
      <c r="H116" s="288">
        <v>65423.87</v>
      </c>
      <c r="I116" s="62">
        <v>1156073.0900000001</v>
      </c>
      <c r="J116" s="62">
        <v>313715.06</v>
      </c>
      <c r="K116" s="62"/>
      <c r="L116" s="62"/>
      <c r="N116" s="289">
        <v>21210</v>
      </c>
      <c r="Q116" s="289"/>
      <c r="R116" s="62"/>
      <c r="S116" s="62"/>
      <c r="T116" s="62"/>
      <c r="U116" s="62">
        <v>1980426.11</v>
      </c>
      <c r="V116" s="52">
        <v>314360.76</v>
      </c>
      <c r="W116" s="52"/>
      <c r="X116" s="52"/>
      <c r="Y116" s="52">
        <v>137917</v>
      </c>
      <c r="Z116" s="52">
        <v>7000</v>
      </c>
      <c r="AA116" s="290">
        <v>166757</v>
      </c>
      <c r="AB116" s="290"/>
      <c r="AC116" s="290"/>
      <c r="AD116" s="290">
        <v>78291.839999999997</v>
      </c>
      <c r="AE116" s="290">
        <v>33583.75</v>
      </c>
      <c r="AF116" s="290"/>
      <c r="AG116" s="290"/>
      <c r="AH116" s="103">
        <f t="shared" si="7"/>
        <v>465212.13</v>
      </c>
      <c r="AI116" s="37">
        <f t="shared" si="8"/>
        <v>21210</v>
      </c>
      <c r="AJ116" s="26">
        <f t="shared" si="9"/>
        <v>444002.13</v>
      </c>
      <c r="AK116" s="17">
        <f t="shared" si="10"/>
        <v>459277.76</v>
      </c>
      <c r="AL116" s="19">
        <f t="shared" si="11"/>
        <v>278632.58999999997</v>
      </c>
      <c r="AM116" s="32">
        <f t="shared" si="12"/>
        <v>180645.17000000004</v>
      </c>
    </row>
    <row r="117" spans="1:39" x14ac:dyDescent="0.2">
      <c r="A117" t="s">
        <v>567</v>
      </c>
      <c r="B117" t="s">
        <v>568</v>
      </c>
      <c r="C117" s="97">
        <v>3345</v>
      </c>
      <c r="D117" s="74" t="s">
        <v>1382</v>
      </c>
      <c r="E117" s="62" t="s">
        <v>2272</v>
      </c>
      <c r="F117" s="288">
        <v>321514.19</v>
      </c>
      <c r="G117" s="288">
        <v>7187.92</v>
      </c>
      <c r="H117" s="288">
        <v>15587.59</v>
      </c>
      <c r="I117" s="62">
        <v>283254.17</v>
      </c>
      <c r="J117" s="62">
        <v>328625.2</v>
      </c>
      <c r="K117" s="62"/>
      <c r="L117" s="62"/>
      <c r="N117" s="289">
        <v>37625</v>
      </c>
      <c r="Q117" s="289"/>
      <c r="R117" s="62"/>
      <c r="S117" s="62"/>
      <c r="T117" s="62"/>
      <c r="U117" s="62">
        <v>2133398.12</v>
      </c>
      <c r="V117" s="52">
        <v>346101.9</v>
      </c>
      <c r="W117" s="52"/>
      <c r="X117" s="52"/>
      <c r="Y117" s="52">
        <v>322764.09999999998</v>
      </c>
      <c r="Z117" s="52">
        <v>15100</v>
      </c>
      <c r="AA117" s="290">
        <v>391764.1</v>
      </c>
      <c r="AB117" s="290"/>
      <c r="AC117" s="290"/>
      <c r="AD117" s="290">
        <v>102003.03</v>
      </c>
      <c r="AE117" s="290">
        <v>31214.240000000002</v>
      </c>
      <c r="AF117" s="290"/>
      <c r="AG117" s="290"/>
      <c r="AH117" s="103">
        <f t="shared" si="7"/>
        <v>344289.7</v>
      </c>
      <c r="AI117" s="37">
        <f t="shared" si="8"/>
        <v>37625</v>
      </c>
      <c r="AJ117" s="26">
        <f t="shared" si="9"/>
        <v>306664.7</v>
      </c>
      <c r="AK117" s="17">
        <f t="shared" si="10"/>
        <v>683966</v>
      </c>
      <c r="AL117" s="19">
        <f t="shared" si="11"/>
        <v>524981.37</v>
      </c>
      <c r="AM117" s="32">
        <f t="shared" si="12"/>
        <v>158984.63</v>
      </c>
    </row>
    <row r="118" spans="1:39" x14ac:dyDescent="0.2">
      <c r="A118" t="s">
        <v>567</v>
      </c>
      <c r="B118" t="s">
        <v>568</v>
      </c>
      <c r="C118" s="97">
        <v>1431</v>
      </c>
      <c r="D118" s="74" t="s">
        <v>1383</v>
      </c>
      <c r="E118" s="62" t="s">
        <v>2273</v>
      </c>
      <c r="F118" s="288">
        <v>363279.85</v>
      </c>
      <c r="G118" s="288">
        <v>0</v>
      </c>
      <c r="H118" s="288">
        <v>62671.42</v>
      </c>
      <c r="I118" s="62">
        <v>5</v>
      </c>
      <c r="J118" s="62">
        <v>113101.66</v>
      </c>
      <c r="K118" s="62"/>
      <c r="L118" s="62"/>
      <c r="N118" s="289">
        <v>31750.34</v>
      </c>
      <c r="Q118" s="289"/>
      <c r="R118" s="62"/>
      <c r="S118" s="62"/>
      <c r="T118" s="62"/>
      <c r="U118" s="62">
        <v>1945240.49</v>
      </c>
      <c r="V118" s="52">
        <v>233997.81</v>
      </c>
      <c r="W118" s="52"/>
      <c r="X118" s="52"/>
      <c r="Y118" s="52">
        <v>152702.20000000001</v>
      </c>
      <c r="Z118" s="52">
        <v>71034.91</v>
      </c>
      <c r="AA118" s="290">
        <v>209052.2</v>
      </c>
      <c r="AB118" s="290"/>
      <c r="AC118" s="290"/>
      <c r="AD118" s="290">
        <v>63233.279999999999</v>
      </c>
      <c r="AE118" s="290">
        <v>6440.76</v>
      </c>
      <c r="AF118" s="290"/>
      <c r="AG118" s="290"/>
      <c r="AH118" s="103">
        <f t="shared" si="7"/>
        <v>425951.26999999996</v>
      </c>
      <c r="AI118" s="37">
        <f t="shared" si="8"/>
        <v>31750.34</v>
      </c>
      <c r="AJ118" s="26">
        <f t="shared" si="9"/>
        <v>394200.92999999993</v>
      </c>
      <c r="AK118" s="17">
        <f t="shared" si="10"/>
        <v>457734.92000000004</v>
      </c>
      <c r="AL118" s="19">
        <f t="shared" si="11"/>
        <v>278726.24</v>
      </c>
      <c r="AM118" s="32">
        <f t="shared" si="12"/>
        <v>179008.68000000005</v>
      </c>
    </row>
    <row r="119" spans="1:39" x14ac:dyDescent="0.2">
      <c r="A119" t="s">
        <v>567</v>
      </c>
      <c r="B119" t="s">
        <v>568</v>
      </c>
      <c r="C119" s="97">
        <v>2020</v>
      </c>
      <c r="D119" s="74" t="s">
        <v>1384</v>
      </c>
      <c r="E119" s="62" t="s">
        <v>2274</v>
      </c>
      <c r="F119" s="288">
        <v>280110.21000000002</v>
      </c>
      <c r="G119" s="288">
        <v>0</v>
      </c>
      <c r="H119" s="288">
        <v>9033.4599999999991</v>
      </c>
      <c r="I119" s="62">
        <v>478564.43</v>
      </c>
      <c r="J119" s="62">
        <v>187473.8</v>
      </c>
      <c r="K119" s="62"/>
      <c r="L119" s="62"/>
      <c r="N119" s="289">
        <v>40050</v>
      </c>
      <c r="Q119" s="289"/>
      <c r="R119" s="62"/>
      <c r="S119" s="62"/>
      <c r="T119" s="62"/>
      <c r="U119" s="62">
        <v>2404357.2799999998</v>
      </c>
      <c r="V119" s="52">
        <v>305860.82</v>
      </c>
      <c r="W119" s="52">
        <v>50000</v>
      </c>
      <c r="X119" s="52"/>
      <c r="Y119" s="52">
        <v>193840</v>
      </c>
      <c r="Z119" s="52">
        <v>43900</v>
      </c>
      <c r="AA119" s="290">
        <v>287914</v>
      </c>
      <c r="AB119" s="290"/>
      <c r="AC119" s="290"/>
      <c r="AD119" s="290">
        <v>111188.59</v>
      </c>
      <c r="AE119" s="290">
        <v>25970.19</v>
      </c>
      <c r="AF119" s="290"/>
      <c r="AG119" s="290"/>
      <c r="AH119" s="103">
        <f t="shared" si="7"/>
        <v>289143.67000000004</v>
      </c>
      <c r="AI119" s="37">
        <f t="shared" si="8"/>
        <v>40050</v>
      </c>
      <c r="AJ119" s="26">
        <f t="shared" si="9"/>
        <v>249093.67000000004</v>
      </c>
      <c r="AK119" s="17">
        <f t="shared" si="10"/>
        <v>593600.82000000007</v>
      </c>
      <c r="AL119" s="19">
        <f t="shared" si="11"/>
        <v>425072.77999999997</v>
      </c>
      <c r="AM119" s="32">
        <f t="shared" si="12"/>
        <v>168528.0400000001</v>
      </c>
    </row>
    <row r="120" spans="1:39" x14ac:dyDescent="0.2">
      <c r="A120" t="s">
        <v>567</v>
      </c>
      <c r="B120" t="s">
        <v>568</v>
      </c>
      <c r="C120" s="97">
        <v>3005</v>
      </c>
      <c r="D120" s="74" t="s">
        <v>1385</v>
      </c>
      <c r="E120" s="62" t="s">
        <v>2275</v>
      </c>
      <c r="F120" s="288">
        <v>364867.81</v>
      </c>
      <c r="G120" s="288">
        <v>50000</v>
      </c>
      <c r="H120" s="288">
        <v>50313.79</v>
      </c>
      <c r="I120" s="62">
        <v>100445.39</v>
      </c>
      <c r="J120" s="62">
        <v>146601.26</v>
      </c>
      <c r="K120" s="62"/>
      <c r="L120" s="62"/>
      <c r="Q120" s="289"/>
      <c r="R120" s="62"/>
      <c r="S120" s="62"/>
      <c r="T120" s="62"/>
      <c r="U120" s="62">
        <v>3154007.83</v>
      </c>
      <c r="V120" s="52">
        <v>381259.63</v>
      </c>
      <c r="W120" s="52"/>
      <c r="X120" s="52"/>
      <c r="Y120" s="52">
        <v>201090</v>
      </c>
      <c r="Z120" s="52"/>
      <c r="AA120" s="290">
        <v>234970</v>
      </c>
      <c r="AB120" s="290"/>
      <c r="AC120" s="290"/>
      <c r="AD120" s="290">
        <v>95619.04</v>
      </c>
      <c r="AE120" s="290">
        <v>21926.57</v>
      </c>
      <c r="AF120" s="290"/>
      <c r="AG120" s="290"/>
      <c r="AH120" s="103">
        <f t="shared" si="7"/>
        <v>465181.6</v>
      </c>
      <c r="AI120" s="37">
        <f t="shared" si="8"/>
        <v>0</v>
      </c>
      <c r="AJ120" s="26">
        <f t="shared" si="9"/>
        <v>465181.6</v>
      </c>
      <c r="AK120" s="17">
        <f t="shared" si="10"/>
        <v>582349.63</v>
      </c>
      <c r="AL120" s="19">
        <f t="shared" si="11"/>
        <v>352515.61</v>
      </c>
      <c r="AM120" s="32">
        <f t="shared" si="12"/>
        <v>229834.02000000002</v>
      </c>
    </row>
    <row r="121" spans="1:39" x14ac:dyDescent="0.2">
      <c r="A121" t="s">
        <v>567</v>
      </c>
      <c r="B121" t="s">
        <v>568</v>
      </c>
      <c r="C121" s="97">
        <v>2671</v>
      </c>
      <c r="D121" s="74" t="s">
        <v>1386</v>
      </c>
      <c r="E121" s="62" t="s">
        <v>2276</v>
      </c>
      <c r="F121" s="288">
        <v>403055.15</v>
      </c>
      <c r="G121" s="288">
        <v>0</v>
      </c>
      <c r="H121" s="288">
        <v>79621.59</v>
      </c>
      <c r="I121" s="62">
        <v>816853.57</v>
      </c>
      <c r="J121" s="62">
        <v>280882.46999999997</v>
      </c>
      <c r="K121" s="62"/>
      <c r="L121" s="62"/>
      <c r="N121" s="289">
        <v>21825</v>
      </c>
      <c r="O121" s="289">
        <v>82750</v>
      </c>
      <c r="Q121" s="289"/>
      <c r="R121" s="62"/>
      <c r="S121" s="62"/>
      <c r="T121" s="62"/>
      <c r="U121" s="62">
        <v>2272032.2400000002</v>
      </c>
      <c r="V121" s="52">
        <v>376833.95</v>
      </c>
      <c r="W121" s="52"/>
      <c r="X121" s="52"/>
      <c r="Y121" s="52">
        <v>174975.2</v>
      </c>
      <c r="Z121" s="52">
        <v>7200</v>
      </c>
      <c r="AA121" s="290">
        <v>203875.20000000001</v>
      </c>
      <c r="AB121" s="290"/>
      <c r="AC121" s="290"/>
      <c r="AD121" s="290">
        <v>100119.72</v>
      </c>
      <c r="AE121" s="290">
        <v>30209.82</v>
      </c>
      <c r="AF121" s="290"/>
      <c r="AG121" s="290"/>
      <c r="AH121" s="103">
        <f t="shared" si="7"/>
        <v>482676.74</v>
      </c>
      <c r="AI121" s="37">
        <f t="shared" si="8"/>
        <v>104575</v>
      </c>
      <c r="AJ121" s="26">
        <f t="shared" si="9"/>
        <v>378101.74</v>
      </c>
      <c r="AK121" s="17">
        <f t="shared" si="10"/>
        <v>559009.15</v>
      </c>
      <c r="AL121" s="19">
        <f t="shared" si="11"/>
        <v>334204.74000000005</v>
      </c>
      <c r="AM121" s="32">
        <f t="shared" si="12"/>
        <v>224804.40999999997</v>
      </c>
    </row>
    <row r="122" spans="1:39" x14ac:dyDescent="0.2">
      <c r="A122" t="s">
        <v>567</v>
      </c>
      <c r="B122" t="s">
        <v>568</v>
      </c>
      <c r="C122" s="97">
        <v>1913</v>
      </c>
      <c r="D122" s="74" t="s">
        <v>1387</v>
      </c>
      <c r="E122" s="62" t="s">
        <v>2277</v>
      </c>
      <c r="F122" s="288">
        <v>352464.59</v>
      </c>
      <c r="G122" s="288">
        <v>0</v>
      </c>
      <c r="H122" s="288">
        <v>232332.57</v>
      </c>
      <c r="I122" s="62">
        <v>393192.44</v>
      </c>
      <c r="J122" s="62">
        <v>96393.32</v>
      </c>
      <c r="K122" s="62"/>
      <c r="L122" s="62"/>
      <c r="N122" s="289">
        <v>15716.86</v>
      </c>
      <c r="Q122" s="289"/>
      <c r="R122" s="62"/>
      <c r="S122" s="62"/>
      <c r="T122" s="62"/>
      <c r="U122" s="62">
        <v>1679735.01</v>
      </c>
      <c r="V122" s="52">
        <v>287241.61</v>
      </c>
      <c r="W122" s="52"/>
      <c r="X122" s="52"/>
      <c r="Y122" s="52">
        <v>87720</v>
      </c>
      <c r="Z122" s="52"/>
      <c r="AA122" s="290">
        <v>120518</v>
      </c>
      <c r="AB122" s="290"/>
      <c r="AC122" s="290"/>
      <c r="AD122" s="290">
        <v>103612.57</v>
      </c>
      <c r="AE122" s="290">
        <v>21456.27</v>
      </c>
      <c r="AF122" s="290"/>
      <c r="AG122" s="290"/>
      <c r="AH122" s="103">
        <f t="shared" si="7"/>
        <v>584797.16</v>
      </c>
      <c r="AI122" s="37">
        <f t="shared" si="8"/>
        <v>15716.86</v>
      </c>
      <c r="AJ122" s="26">
        <f t="shared" si="9"/>
        <v>569080.30000000005</v>
      </c>
      <c r="AK122" s="17">
        <f t="shared" si="10"/>
        <v>374961.61</v>
      </c>
      <c r="AL122" s="19">
        <f t="shared" si="11"/>
        <v>245586.84</v>
      </c>
      <c r="AM122" s="32">
        <f t="shared" si="12"/>
        <v>129374.76999999999</v>
      </c>
    </row>
    <row r="123" spans="1:39" x14ac:dyDescent="0.2">
      <c r="A123" t="s">
        <v>567</v>
      </c>
      <c r="B123" t="s">
        <v>568</v>
      </c>
      <c r="C123" s="97">
        <v>2409</v>
      </c>
      <c r="D123" s="74" t="s">
        <v>1388</v>
      </c>
      <c r="E123" s="62" t="s">
        <v>2278</v>
      </c>
      <c r="F123" s="288">
        <v>410695.53</v>
      </c>
      <c r="G123" s="288">
        <v>0</v>
      </c>
      <c r="H123" s="288">
        <v>45655.15</v>
      </c>
      <c r="I123" s="62">
        <v>117710.78</v>
      </c>
      <c r="J123" s="62">
        <v>141251.64000000001</v>
      </c>
      <c r="K123" s="62"/>
      <c r="L123" s="62"/>
      <c r="N123" s="289">
        <v>35800</v>
      </c>
      <c r="Q123" s="289"/>
      <c r="R123" s="62"/>
      <c r="S123" s="62"/>
      <c r="T123" s="62"/>
      <c r="U123" s="62">
        <v>1611506.92</v>
      </c>
      <c r="V123" s="52">
        <v>236828.34</v>
      </c>
      <c r="W123" s="52"/>
      <c r="X123" s="52"/>
      <c r="Y123" s="52">
        <v>195760</v>
      </c>
      <c r="Z123" s="52">
        <v>59491.87</v>
      </c>
      <c r="AA123" s="290">
        <v>229140</v>
      </c>
      <c r="AB123" s="290"/>
      <c r="AC123" s="290"/>
      <c r="AD123" s="290">
        <v>138642.68</v>
      </c>
      <c r="AE123" s="290">
        <v>17450.07</v>
      </c>
      <c r="AF123" s="290"/>
      <c r="AG123" s="290"/>
      <c r="AH123" s="103">
        <f t="shared" si="7"/>
        <v>456350.68000000005</v>
      </c>
      <c r="AI123" s="37">
        <f t="shared" si="8"/>
        <v>35800</v>
      </c>
      <c r="AJ123" s="26">
        <f t="shared" si="9"/>
        <v>420550.68000000005</v>
      </c>
      <c r="AK123" s="17">
        <f t="shared" si="10"/>
        <v>492080.20999999996</v>
      </c>
      <c r="AL123" s="19">
        <f t="shared" si="11"/>
        <v>385232.75</v>
      </c>
      <c r="AM123" s="32">
        <f t="shared" si="12"/>
        <v>106847.45999999996</v>
      </c>
    </row>
    <row r="124" spans="1:39" x14ac:dyDescent="0.2">
      <c r="A124" t="s">
        <v>567</v>
      </c>
      <c r="B124" t="s">
        <v>568</v>
      </c>
      <c r="C124" s="97">
        <v>1702</v>
      </c>
      <c r="D124" s="74" t="s">
        <v>1389</v>
      </c>
      <c r="E124" s="62" t="s">
        <v>2279</v>
      </c>
      <c r="F124" s="288">
        <v>314613.90000000002</v>
      </c>
      <c r="G124" s="288">
        <v>22876.21</v>
      </c>
      <c r="H124" s="288">
        <v>66902.62</v>
      </c>
      <c r="I124" s="62">
        <v>24809.919999999998</v>
      </c>
      <c r="J124" s="62">
        <v>420227.47</v>
      </c>
      <c r="K124" s="62"/>
      <c r="L124" s="62"/>
      <c r="N124" s="289">
        <v>24825</v>
      </c>
      <c r="Q124" s="289"/>
      <c r="R124" s="62"/>
      <c r="S124" s="62"/>
      <c r="T124" s="62"/>
      <c r="U124" s="62">
        <v>667875.67000000004</v>
      </c>
      <c r="V124" s="52">
        <v>302776</v>
      </c>
      <c r="W124" s="52">
        <v>27300</v>
      </c>
      <c r="X124" s="52"/>
      <c r="Y124" s="52">
        <v>57762.6</v>
      </c>
      <c r="Z124" s="52">
        <v>7200</v>
      </c>
      <c r="AA124" s="290">
        <v>136102.6</v>
      </c>
      <c r="AB124" s="290"/>
      <c r="AC124" s="290"/>
      <c r="AD124" s="290">
        <v>75560.31</v>
      </c>
      <c r="AE124" s="290">
        <v>12228.94</v>
      </c>
      <c r="AF124" s="290"/>
      <c r="AG124" s="290"/>
      <c r="AH124" s="103">
        <f t="shared" si="7"/>
        <v>404392.73000000004</v>
      </c>
      <c r="AI124" s="37">
        <f t="shared" si="8"/>
        <v>24825</v>
      </c>
      <c r="AJ124" s="26">
        <f t="shared" si="9"/>
        <v>379567.73000000004</v>
      </c>
      <c r="AK124" s="17">
        <f t="shared" si="10"/>
        <v>395038.6</v>
      </c>
      <c r="AL124" s="19">
        <f t="shared" si="11"/>
        <v>223891.85</v>
      </c>
      <c r="AM124" s="32">
        <f t="shared" si="12"/>
        <v>171146.74999999997</v>
      </c>
    </row>
    <row r="125" spans="1:39" x14ac:dyDescent="0.2">
      <c r="A125" t="s">
        <v>567</v>
      </c>
      <c r="B125" t="s">
        <v>568</v>
      </c>
      <c r="C125" s="97">
        <v>2179</v>
      </c>
      <c r="D125" s="74" t="s">
        <v>1390</v>
      </c>
      <c r="E125" s="62" t="s">
        <v>2280</v>
      </c>
      <c r="F125" s="288">
        <v>270392.21999999997</v>
      </c>
      <c r="G125" s="288">
        <v>4811.43</v>
      </c>
      <c r="H125" s="288">
        <v>64940.99</v>
      </c>
      <c r="I125" s="62">
        <v>724042.74</v>
      </c>
      <c r="J125" s="62">
        <v>212284.09</v>
      </c>
      <c r="K125" s="62">
        <v>2226.36</v>
      </c>
      <c r="L125" s="62"/>
      <c r="N125" s="289">
        <v>42775</v>
      </c>
      <c r="Q125" s="289"/>
      <c r="R125" s="62"/>
      <c r="S125" s="62"/>
      <c r="T125" s="62"/>
      <c r="U125" s="62">
        <v>654977.96</v>
      </c>
      <c r="V125" s="52">
        <v>331768.48</v>
      </c>
      <c r="W125" s="52">
        <v>27700</v>
      </c>
      <c r="X125" s="52"/>
      <c r="Y125" s="52">
        <v>80212.399999999994</v>
      </c>
      <c r="Z125" s="52">
        <v>9400</v>
      </c>
      <c r="AA125" s="290">
        <v>146432.4</v>
      </c>
      <c r="AB125" s="290"/>
      <c r="AC125" s="290"/>
      <c r="AD125" s="290">
        <v>101986.76</v>
      </c>
      <c r="AE125" s="290">
        <v>21999.22</v>
      </c>
      <c r="AF125" s="290"/>
      <c r="AG125" s="290"/>
      <c r="AH125" s="103">
        <f t="shared" si="7"/>
        <v>340144.63999999996</v>
      </c>
      <c r="AI125" s="37">
        <f t="shared" si="8"/>
        <v>42775</v>
      </c>
      <c r="AJ125" s="26">
        <f t="shared" si="9"/>
        <v>297369.63999999996</v>
      </c>
      <c r="AK125" s="17">
        <f t="shared" si="10"/>
        <v>449080.88</v>
      </c>
      <c r="AL125" s="19">
        <f t="shared" si="11"/>
        <v>270418.38</v>
      </c>
      <c r="AM125" s="32">
        <f t="shared" si="12"/>
        <v>178662.5</v>
      </c>
    </row>
    <row r="126" spans="1:39" x14ac:dyDescent="0.2">
      <c r="A126" t="s">
        <v>571</v>
      </c>
      <c r="B126" t="s">
        <v>572</v>
      </c>
      <c r="C126" s="97">
        <v>3793</v>
      </c>
      <c r="D126" s="74" t="s">
        <v>1391</v>
      </c>
      <c r="E126" s="62" t="s">
        <v>2281</v>
      </c>
      <c r="F126" s="288">
        <v>196858.34</v>
      </c>
      <c r="G126" s="288">
        <v>0</v>
      </c>
      <c r="H126" s="288">
        <v>233688.64</v>
      </c>
      <c r="I126" s="62">
        <v>540548.21</v>
      </c>
      <c r="J126" s="62">
        <v>3473.16</v>
      </c>
      <c r="K126" s="62"/>
      <c r="L126" s="62"/>
      <c r="N126" s="289">
        <v>6000</v>
      </c>
      <c r="Q126" s="289"/>
      <c r="R126" s="62"/>
      <c r="S126" s="62"/>
      <c r="T126" s="62"/>
      <c r="U126" s="62">
        <v>3175397.16</v>
      </c>
      <c r="V126" s="52">
        <v>76346.05</v>
      </c>
      <c r="W126" s="52"/>
      <c r="X126" s="52"/>
      <c r="Y126" s="52">
        <v>317080</v>
      </c>
      <c r="Z126" s="52"/>
      <c r="AA126" s="290">
        <v>335660</v>
      </c>
      <c r="AB126" s="290"/>
      <c r="AC126" s="290"/>
      <c r="AD126" s="290">
        <v>83578.14</v>
      </c>
      <c r="AE126" s="290">
        <v>45281.25</v>
      </c>
      <c r="AF126" s="290"/>
      <c r="AG126" s="290"/>
      <c r="AH126" s="103">
        <f t="shared" si="7"/>
        <v>430546.98</v>
      </c>
      <c r="AI126" s="37">
        <f t="shared" si="8"/>
        <v>6000</v>
      </c>
      <c r="AJ126" s="26">
        <f t="shared" si="9"/>
        <v>424546.98</v>
      </c>
      <c r="AK126" s="17">
        <f t="shared" si="10"/>
        <v>393426.05</v>
      </c>
      <c r="AL126" s="19">
        <f t="shared" si="11"/>
        <v>464519.39</v>
      </c>
      <c r="AM126" s="32">
        <f t="shared" si="12"/>
        <v>-71093.340000000026</v>
      </c>
    </row>
    <row r="127" spans="1:39" x14ac:dyDescent="0.2">
      <c r="A127" t="s">
        <v>571</v>
      </c>
      <c r="B127" t="s">
        <v>572</v>
      </c>
      <c r="C127" s="97">
        <v>1435</v>
      </c>
      <c r="D127" s="74" t="s">
        <v>1392</v>
      </c>
      <c r="E127" s="62" t="s">
        <v>2282</v>
      </c>
      <c r="F127" s="288">
        <v>129194.44</v>
      </c>
      <c r="G127" s="288">
        <v>0</v>
      </c>
      <c r="H127" s="288">
        <v>3423.68</v>
      </c>
      <c r="I127" s="62">
        <v>131595.66</v>
      </c>
      <c r="J127" s="62">
        <v>28036.68</v>
      </c>
      <c r="K127" s="62"/>
      <c r="L127" s="62"/>
      <c r="N127" s="289">
        <v>7042.73</v>
      </c>
      <c r="Q127" s="289"/>
      <c r="R127" s="62"/>
      <c r="S127" s="62"/>
      <c r="T127" s="62"/>
      <c r="U127" s="62">
        <v>1191484.79</v>
      </c>
      <c r="V127" s="52">
        <v>46827.37</v>
      </c>
      <c r="W127" s="52"/>
      <c r="X127" s="52">
        <v>333.94</v>
      </c>
      <c r="Y127" s="52">
        <v>143700</v>
      </c>
      <c r="Z127" s="52"/>
      <c r="AA127" s="290">
        <v>182280</v>
      </c>
      <c r="AB127" s="290"/>
      <c r="AC127" s="290"/>
      <c r="AD127" s="290">
        <v>30656.62</v>
      </c>
      <c r="AE127" s="290">
        <v>5816.24</v>
      </c>
      <c r="AF127" s="290"/>
      <c r="AG127" s="290"/>
      <c r="AH127" s="103">
        <f t="shared" si="7"/>
        <v>132618.12</v>
      </c>
      <c r="AI127" s="37">
        <f t="shared" si="8"/>
        <v>7042.73</v>
      </c>
      <c r="AJ127" s="26">
        <f t="shared" si="9"/>
        <v>125575.39</v>
      </c>
      <c r="AK127" s="17">
        <f t="shared" si="10"/>
        <v>190861.31</v>
      </c>
      <c r="AL127" s="19">
        <f t="shared" si="11"/>
        <v>218752.86</v>
      </c>
      <c r="AM127" s="32">
        <f t="shared" si="12"/>
        <v>-27891.549999999988</v>
      </c>
    </row>
    <row r="128" spans="1:39" x14ac:dyDescent="0.2">
      <c r="A128" t="s">
        <v>571</v>
      </c>
      <c r="B128" t="s">
        <v>572</v>
      </c>
      <c r="C128" s="97">
        <v>1980</v>
      </c>
      <c r="D128" s="74" t="s">
        <v>1393</v>
      </c>
      <c r="E128" s="62" t="s">
        <v>2283</v>
      </c>
      <c r="F128" s="288">
        <v>180043.22</v>
      </c>
      <c r="G128" s="288">
        <v>0</v>
      </c>
      <c r="H128" s="288">
        <v>262309.62</v>
      </c>
      <c r="I128" s="62">
        <v>2365224.5499999998</v>
      </c>
      <c r="J128" s="62">
        <v>103670.47</v>
      </c>
      <c r="K128" s="62"/>
      <c r="L128" s="62"/>
      <c r="N128" s="289">
        <v>4000</v>
      </c>
      <c r="Q128" s="289"/>
      <c r="R128" s="62"/>
      <c r="S128" s="62"/>
      <c r="T128" s="62">
        <v>-363.44</v>
      </c>
      <c r="U128" s="62">
        <v>918887.6</v>
      </c>
      <c r="V128" s="52">
        <v>60132.93</v>
      </c>
      <c r="W128" s="52"/>
      <c r="X128" s="52"/>
      <c r="Y128" s="52">
        <v>261640</v>
      </c>
      <c r="Z128" s="52"/>
      <c r="AA128" s="290">
        <v>299861</v>
      </c>
      <c r="AB128" s="290"/>
      <c r="AC128" s="290"/>
      <c r="AD128" s="290">
        <v>38424.82</v>
      </c>
      <c r="AE128" s="290">
        <v>31064.68</v>
      </c>
      <c r="AF128" s="290"/>
      <c r="AG128" s="290"/>
      <c r="AH128" s="103">
        <f t="shared" si="7"/>
        <v>442352.83999999997</v>
      </c>
      <c r="AI128" s="37">
        <f t="shared" si="8"/>
        <v>4000</v>
      </c>
      <c r="AJ128" s="26">
        <f t="shared" si="9"/>
        <v>438352.83999999997</v>
      </c>
      <c r="AK128" s="17">
        <f t="shared" si="10"/>
        <v>321772.93</v>
      </c>
      <c r="AL128" s="19">
        <f t="shared" si="11"/>
        <v>369350.5</v>
      </c>
      <c r="AM128" s="32">
        <f t="shared" si="12"/>
        <v>-47577.570000000007</v>
      </c>
    </row>
    <row r="129" spans="1:39" x14ac:dyDescent="0.2">
      <c r="A129" t="s">
        <v>571</v>
      </c>
      <c r="B129" t="s">
        <v>572</v>
      </c>
      <c r="C129" s="97">
        <v>2225</v>
      </c>
      <c r="D129" s="74" t="s">
        <v>1394</v>
      </c>
      <c r="E129" s="62" t="s">
        <v>2284</v>
      </c>
      <c r="F129" s="288">
        <v>223291.85</v>
      </c>
      <c r="G129" s="288">
        <v>0</v>
      </c>
      <c r="H129" s="288">
        <v>45578.47</v>
      </c>
      <c r="I129" s="62">
        <v>234310.89</v>
      </c>
      <c r="J129" s="62">
        <v>110746.56</v>
      </c>
      <c r="K129" s="62"/>
      <c r="L129" s="62"/>
      <c r="N129" s="289">
        <v>5000</v>
      </c>
      <c r="P129" s="289">
        <v>555.76</v>
      </c>
      <c r="Q129" s="289"/>
      <c r="R129" s="62"/>
      <c r="S129" s="62"/>
      <c r="T129" s="62"/>
      <c r="U129" s="62">
        <v>1855787.89</v>
      </c>
      <c r="V129" s="52">
        <v>31343.82</v>
      </c>
      <c r="W129" s="52"/>
      <c r="X129" s="52">
        <v>233.67</v>
      </c>
      <c r="Y129" s="52">
        <v>229420</v>
      </c>
      <c r="Z129" s="52"/>
      <c r="AA129" s="290">
        <v>267020</v>
      </c>
      <c r="AB129" s="290"/>
      <c r="AC129" s="290"/>
      <c r="AD129" s="290">
        <v>176985.69</v>
      </c>
      <c r="AE129" s="290">
        <v>24462.51</v>
      </c>
      <c r="AF129" s="290"/>
      <c r="AG129" s="290"/>
      <c r="AH129" s="103">
        <f t="shared" si="7"/>
        <v>268870.32</v>
      </c>
      <c r="AI129" s="37">
        <f t="shared" si="8"/>
        <v>5555.76</v>
      </c>
      <c r="AJ129" s="26">
        <f t="shared" si="9"/>
        <v>263314.56</v>
      </c>
      <c r="AK129" s="17">
        <f t="shared" si="10"/>
        <v>260997.49</v>
      </c>
      <c r="AL129" s="19">
        <f t="shared" si="11"/>
        <v>468468.2</v>
      </c>
      <c r="AM129" s="32">
        <f t="shared" si="12"/>
        <v>-207470.71000000002</v>
      </c>
    </row>
    <row r="130" spans="1:39" x14ac:dyDescent="0.2">
      <c r="A130" t="s">
        <v>571</v>
      </c>
      <c r="B130" t="s">
        <v>572</v>
      </c>
      <c r="C130" s="97">
        <v>2531</v>
      </c>
      <c r="D130" s="74" t="s">
        <v>1395</v>
      </c>
      <c r="E130" s="62" t="s">
        <v>2285</v>
      </c>
      <c r="F130" s="288">
        <v>283255.42</v>
      </c>
      <c r="G130" s="288">
        <v>0</v>
      </c>
      <c r="H130" s="288">
        <v>28364.53</v>
      </c>
      <c r="I130" s="62">
        <v>479442.68</v>
      </c>
      <c r="J130" s="62">
        <v>86553.97</v>
      </c>
      <c r="K130" s="62"/>
      <c r="L130" s="62"/>
      <c r="N130" s="289">
        <v>5000</v>
      </c>
      <c r="P130" s="289">
        <v>0</v>
      </c>
      <c r="Q130" s="289"/>
      <c r="R130" s="62"/>
      <c r="S130" s="62"/>
      <c r="T130" s="62"/>
      <c r="U130" s="62">
        <v>1498231.3</v>
      </c>
      <c r="V130" s="52">
        <v>48840.02</v>
      </c>
      <c r="W130" s="52"/>
      <c r="X130" s="52"/>
      <c r="Y130" s="52">
        <v>163620</v>
      </c>
      <c r="Z130" s="52"/>
      <c r="AA130" s="290">
        <v>229300</v>
      </c>
      <c r="AB130" s="290"/>
      <c r="AC130" s="290"/>
      <c r="AD130" s="290">
        <v>95908.18</v>
      </c>
      <c r="AE130" s="290">
        <v>25299.71</v>
      </c>
      <c r="AF130" s="290"/>
      <c r="AG130" s="290"/>
      <c r="AH130" s="103">
        <f t="shared" si="7"/>
        <v>311619.94999999995</v>
      </c>
      <c r="AI130" s="37">
        <f t="shared" si="8"/>
        <v>5000</v>
      </c>
      <c r="AJ130" s="26">
        <f t="shared" si="9"/>
        <v>306619.94999999995</v>
      </c>
      <c r="AK130" s="17">
        <f t="shared" si="10"/>
        <v>212460.02</v>
      </c>
      <c r="AL130" s="19">
        <f t="shared" si="11"/>
        <v>350507.89</v>
      </c>
      <c r="AM130" s="32">
        <f t="shared" si="12"/>
        <v>-138047.87000000002</v>
      </c>
    </row>
    <row r="131" spans="1:39" x14ac:dyDescent="0.2">
      <c r="A131" t="s">
        <v>571</v>
      </c>
      <c r="B131" t="s">
        <v>572</v>
      </c>
      <c r="C131" s="97">
        <v>3452</v>
      </c>
      <c r="D131" s="74" t="s">
        <v>1396</v>
      </c>
      <c r="E131" s="62" t="s">
        <v>2286</v>
      </c>
      <c r="F131" s="288">
        <v>206026.42</v>
      </c>
      <c r="G131" s="288"/>
      <c r="H131" s="288">
        <v>6572.72</v>
      </c>
      <c r="I131" s="62">
        <v>387225.59999999998</v>
      </c>
      <c r="J131" s="62">
        <v>921.22</v>
      </c>
      <c r="K131" s="62"/>
      <c r="L131" s="62"/>
      <c r="P131" s="289">
        <v>2.1800000000000002</v>
      </c>
      <c r="Q131" s="289"/>
      <c r="R131" s="62"/>
      <c r="S131" s="62"/>
      <c r="T131" s="62">
        <v>-1559844.62</v>
      </c>
      <c r="U131" s="62">
        <v>2202136.4300000002</v>
      </c>
      <c r="V131" s="52">
        <v>132129.06</v>
      </c>
      <c r="W131" s="52"/>
      <c r="X131" s="52"/>
      <c r="Y131" s="52">
        <v>254620</v>
      </c>
      <c r="Z131" s="52"/>
      <c r="AA131" s="290">
        <v>349050</v>
      </c>
      <c r="AB131" s="290"/>
      <c r="AC131" s="290"/>
      <c r="AD131" s="290">
        <v>45286.11</v>
      </c>
      <c r="AE131" s="290">
        <v>29432.98</v>
      </c>
      <c r="AF131" s="290"/>
      <c r="AG131" s="290"/>
      <c r="AH131" s="103">
        <f t="shared" si="7"/>
        <v>212599.14</v>
      </c>
      <c r="AI131" s="37">
        <f t="shared" si="8"/>
        <v>2.1800000000000002</v>
      </c>
      <c r="AJ131" s="26">
        <f t="shared" si="9"/>
        <v>212596.96000000002</v>
      </c>
      <c r="AK131" s="17">
        <f t="shared" si="10"/>
        <v>386749.06</v>
      </c>
      <c r="AL131" s="19">
        <f t="shared" si="11"/>
        <v>423769.08999999997</v>
      </c>
      <c r="AM131" s="32">
        <f t="shared" si="12"/>
        <v>-37020.02999999997</v>
      </c>
    </row>
    <row r="132" spans="1:39" x14ac:dyDescent="0.2">
      <c r="A132" t="s">
        <v>571</v>
      </c>
      <c r="B132" t="s">
        <v>572</v>
      </c>
      <c r="C132" s="97">
        <v>3453</v>
      </c>
      <c r="D132" s="74" t="s">
        <v>1397</v>
      </c>
      <c r="E132" s="62" t="s">
        <v>2287</v>
      </c>
      <c r="F132" s="288">
        <v>321573.93</v>
      </c>
      <c r="G132" s="288">
        <v>0</v>
      </c>
      <c r="H132" s="288">
        <v>17178.05</v>
      </c>
      <c r="I132" s="62">
        <v>2414163.91</v>
      </c>
      <c r="J132" s="62">
        <v>930202.57</v>
      </c>
      <c r="K132" s="62"/>
      <c r="L132" s="62"/>
      <c r="N132" s="289">
        <v>5500</v>
      </c>
      <c r="Q132" s="289"/>
      <c r="R132" s="62"/>
      <c r="S132" s="62"/>
      <c r="T132" s="62"/>
      <c r="U132" s="62">
        <v>655276.54</v>
      </c>
      <c r="V132" s="52">
        <v>89184.47</v>
      </c>
      <c r="W132" s="52"/>
      <c r="X132" s="52"/>
      <c r="Y132" s="52">
        <v>128530</v>
      </c>
      <c r="Z132" s="52">
        <v>12348</v>
      </c>
      <c r="AA132" s="290">
        <v>190144</v>
      </c>
      <c r="AB132" s="290"/>
      <c r="AC132" s="290"/>
      <c r="AD132" s="290">
        <v>63439.4</v>
      </c>
      <c r="AE132" s="290">
        <v>72729.570000000007</v>
      </c>
      <c r="AF132" s="290"/>
      <c r="AG132" s="290"/>
      <c r="AH132" s="103">
        <f t="shared" si="7"/>
        <v>338751.98</v>
      </c>
      <c r="AI132" s="37">
        <f t="shared" si="8"/>
        <v>5500</v>
      </c>
      <c r="AJ132" s="26">
        <f t="shared" si="9"/>
        <v>333251.98</v>
      </c>
      <c r="AK132" s="17">
        <f t="shared" si="10"/>
        <v>230062.47</v>
      </c>
      <c r="AL132" s="19">
        <f t="shared" si="11"/>
        <v>326312.96999999997</v>
      </c>
      <c r="AM132" s="32">
        <f t="shared" si="12"/>
        <v>-96250.499999999971</v>
      </c>
    </row>
    <row r="133" spans="1:39" x14ac:dyDescent="0.2">
      <c r="A133" t="s">
        <v>571</v>
      </c>
      <c r="B133" t="s">
        <v>572</v>
      </c>
      <c r="C133" s="97">
        <v>3635</v>
      </c>
      <c r="D133" s="74" t="s">
        <v>1398</v>
      </c>
      <c r="E133" s="62" t="s">
        <v>2288</v>
      </c>
      <c r="F133" s="288">
        <v>87968.3</v>
      </c>
      <c r="G133" s="288">
        <v>0</v>
      </c>
      <c r="H133" s="288">
        <v>198271.94</v>
      </c>
      <c r="I133" s="62">
        <v>1483382.74</v>
      </c>
      <c r="J133" s="62">
        <v>12721.52</v>
      </c>
      <c r="K133" s="62"/>
      <c r="L133" s="62"/>
      <c r="N133" s="289">
        <v>40000</v>
      </c>
      <c r="P133" s="289">
        <v>2868.62</v>
      </c>
      <c r="Q133" s="289"/>
      <c r="R133" s="62"/>
      <c r="S133" s="62"/>
      <c r="T133" s="62"/>
      <c r="U133" s="62">
        <v>1904716.16</v>
      </c>
      <c r="V133" s="52">
        <v>156724.41</v>
      </c>
      <c r="W133" s="52"/>
      <c r="X133" s="52"/>
      <c r="Y133" s="52">
        <v>145550</v>
      </c>
      <c r="Z133" s="52"/>
      <c r="AA133" s="290">
        <v>240325</v>
      </c>
      <c r="AB133" s="290"/>
      <c r="AC133" s="290"/>
      <c r="AD133" s="290">
        <v>94025.58</v>
      </c>
      <c r="AE133" s="290">
        <v>30126.09</v>
      </c>
      <c r="AF133" s="290"/>
      <c r="AG133" s="290"/>
      <c r="AH133" s="103">
        <f t="shared" ref="AH133:AH154" si="13">SUM(F133:H133)</f>
        <v>286240.24</v>
      </c>
      <c r="AI133" s="37">
        <f t="shared" ref="AI133:AI154" si="14">SUM(M133:Q133)</f>
        <v>42868.62</v>
      </c>
      <c r="AJ133" s="26">
        <f t="shared" ref="AJ133:AJ154" si="15">AH133-AI133</f>
        <v>243371.62</v>
      </c>
      <c r="AK133" s="17">
        <f t="shared" ref="AK133:AK154" si="16">SUM(V133:Z133)</f>
        <v>302274.41000000003</v>
      </c>
      <c r="AL133" s="19">
        <f t="shared" ref="AL133:AL154" si="17">SUM(AA133:AG133)</f>
        <v>364476.67000000004</v>
      </c>
      <c r="AM133" s="32">
        <f t="shared" ref="AM133:AM154" si="18">AK133-AL133</f>
        <v>-62202.260000000009</v>
      </c>
    </row>
    <row r="134" spans="1:39" x14ac:dyDescent="0.2">
      <c r="A134" t="s">
        <v>571</v>
      </c>
      <c r="B134" t="s">
        <v>572</v>
      </c>
      <c r="C134" s="97">
        <v>4256</v>
      </c>
      <c r="D134" s="74" t="s">
        <v>1399</v>
      </c>
      <c r="E134" s="62" t="s">
        <v>2289</v>
      </c>
      <c r="F134" s="288">
        <v>393904.57</v>
      </c>
      <c r="G134" s="288">
        <v>0</v>
      </c>
      <c r="H134" s="288">
        <v>16452.41</v>
      </c>
      <c r="I134" s="62">
        <v>493005.55</v>
      </c>
      <c r="J134" s="62">
        <v>89222.35</v>
      </c>
      <c r="K134" s="62"/>
      <c r="L134" s="62"/>
      <c r="Q134" s="289"/>
      <c r="R134" s="62"/>
      <c r="S134" s="62"/>
      <c r="T134" s="62"/>
      <c r="U134" s="62">
        <v>2482221.21</v>
      </c>
      <c r="V134" s="52">
        <v>93522.73</v>
      </c>
      <c r="W134" s="52"/>
      <c r="X134" s="52"/>
      <c r="Y134" s="52">
        <v>244340</v>
      </c>
      <c r="Z134" s="52"/>
      <c r="AA134" s="290">
        <v>290022</v>
      </c>
      <c r="AB134" s="290"/>
      <c r="AC134" s="290"/>
      <c r="AD134" s="290">
        <v>75577.91</v>
      </c>
      <c r="AE134" s="290">
        <v>30729.84</v>
      </c>
      <c r="AF134" s="290">
        <v>10000</v>
      </c>
      <c r="AG134" s="290"/>
      <c r="AH134" s="103">
        <f t="shared" si="13"/>
        <v>410356.98</v>
      </c>
      <c r="AI134" s="37">
        <f t="shared" si="14"/>
        <v>0</v>
      </c>
      <c r="AJ134" s="26">
        <f t="shared" si="15"/>
        <v>410356.98</v>
      </c>
      <c r="AK134" s="17">
        <f t="shared" si="16"/>
        <v>337862.73</v>
      </c>
      <c r="AL134" s="19">
        <f t="shared" si="17"/>
        <v>406329.75000000006</v>
      </c>
      <c r="AM134" s="32">
        <f t="shared" si="18"/>
        <v>-68467.020000000077</v>
      </c>
    </row>
    <row r="135" spans="1:39" x14ac:dyDescent="0.2">
      <c r="A135" t="s">
        <v>575</v>
      </c>
      <c r="B135" t="s">
        <v>576</v>
      </c>
      <c r="C135" s="97">
        <v>2177</v>
      </c>
      <c r="D135" s="74" t="s">
        <v>1400</v>
      </c>
      <c r="E135" s="62" t="s">
        <v>2290</v>
      </c>
      <c r="F135" s="288">
        <v>321249.28000000003</v>
      </c>
      <c r="G135" s="288">
        <v>0</v>
      </c>
      <c r="H135" s="288">
        <v>392040.66</v>
      </c>
      <c r="I135" s="62">
        <v>792144.24</v>
      </c>
      <c r="J135" s="62">
        <v>48680.23</v>
      </c>
      <c r="K135" s="62"/>
      <c r="L135" s="62"/>
      <c r="Q135" s="289"/>
      <c r="R135" s="62"/>
      <c r="S135" s="62"/>
      <c r="T135" s="62"/>
      <c r="U135" s="62">
        <v>3637434.23</v>
      </c>
      <c r="V135" s="52">
        <v>28574.49</v>
      </c>
      <c r="W135" s="52"/>
      <c r="X135" s="52"/>
      <c r="Y135" s="52">
        <v>213320</v>
      </c>
      <c r="Z135" s="52"/>
      <c r="AA135" s="290">
        <v>231250</v>
      </c>
      <c r="AB135" s="290"/>
      <c r="AC135" s="290"/>
      <c r="AD135" s="290">
        <v>55749.05</v>
      </c>
      <c r="AE135" s="290">
        <v>26966.06</v>
      </c>
      <c r="AF135" s="290"/>
      <c r="AG135" s="290"/>
      <c r="AH135" s="103">
        <f t="shared" si="13"/>
        <v>713289.94</v>
      </c>
      <c r="AI135" s="37">
        <f t="shared" si="14"/>
        <v>0</v>
      </c>
      <c r="AJ135" s="26">
        <f t="shared" si="15"/>
        <v>713289.94</v>
      </c>
      <c r="AK135" s="17">
        <f t="shared" si="16"/>
        <v>241894.49</v>
      </c>
      <c r="AL135" s="19">
        <f t="shared" si="17"/>
        <v>313965.11</v>
      </c>
      <c r="AM135" s="32">
        <f t="shared" si="18"/>
        <v>-72070.62</v>
      </c>
    </row>
    <row r="136" spans="1:39" x14ac:dyDescent="0.2">
      <c r="A136" t="s">
        <v>575</v>
      </c>
      <c r="B136" t="s">
        <v>576</v>
      </c>
      <c r="C136" s="97">
        <v>3300</v>
      </c>
      <c r="D136" s="74" t="s">
        <v>1401</v>
      </c>
      <c r="E136" s="62" t="s">
        <v>2291</v>
      </c>
      <c r="F136" s="288">
        <v>184204.42</v>
      </c>
      <c r="G136" s="288">
        <v>11650</v>
      </c>
      <c r="H136" s="288">
        <v>58446.26</v>
      </c>
      <c r="I136" s="62">
        <v>-26308.400000000001</v>
      </c>
      <c r="J136" s="62">
        <v>75980.179999999993</v>
      </c>
      <c r="K136" s="62"/>
      <c r="L136" s="62"/>
      <c r="Q136" s="289"/>
      <c r="R136" s="62"/>
      <c r="S136" s="62"/>
      <c r="T136" s="62"/>
      <c r="U136" s="62">
        <v>364715.82</v>
      </c>
      <c r="V136" s="52">
        <v>8437.94</v>
      </c>
      <c r="W136" s="52"/>
      <c r="X136" s="52"/>
      <c r="Y136" s="52">
        <v>168140</v>
      </c>
      <c r="Z136" s="52"/>
      <c r="AA136" s="290">
        <v>176253</v>
      </c>
      <c r="AB136" s="290"/>
      <c r="AC136" s="290"/>
      <c r="AD136" s="290">
        <v>33034.080000000002</v>
      </c>
      <c r="AE136" s="290">
        <v>27607.22</v>
      </c>
      <c r="AF136" s="290"/>
      <c r="AG136" s="290"/>
      <c r="AH136" s="103">
        <f t="shared" si="13"/>
        <v>254300.68000000002</v>
      </c>
      <c r="AI136" s="37">
        <f t="shared" si="14"/>
        <v>0</v>
      </c>
      <c r="AJ136" s="26">
        <f t="shared" si="15"/>
        <v>254300.68000000002</v>
      </c>
      <c r="AK136" s="17">
        <f t="shared" si="16"/>
        <v>176577.94</v>
      </c>
      <c r="AL136" s="19">
        <f t="shared" si="17"/>
        <v>236894.30000000002</v>
      </c>
      <c r="AM136" s="32">
        <f t="shared" si="18"/>
        <v>-60316.360000000015</v>
      </c>
    </row>
    <row r="137" spans="1:39" x14ac:dyDescent="0.2">
      <c r="A137" t="s">
        <v>575</v>
      </c>
      <c r="B137" t="s">
        <v>576</v>
      </c>
      <c r="C137" s="97">
        <v>1172</v>
      </c>
      <c r="D137" s="74" t="s">
        <v>1402</v>
      </c>
      <c r="E137" s="62" t="s">
        <v>2292</v>
      </c>
      <c r="F137" s="288">
        <v>360123.33</v>
      </c>
      <c r="G137" s="288">
        <v>22200</v>
      </c>
      <c r="H137" s="288">
        <v>5778.86</v>
      </c>
      <c r="I137" s="62">
        <v>90050.61</v>
      </c>
      <c r="J137" s="62">
        <v>122218.45</v>
      </c>
      <c r="K137" s="62"/>
      <c r="L137" s="62"/>
      <c r="Q137" s="289"/>
      <c r="R137" s="62"/>
      <c r="S137" s="62"/>
      <c r="T137" s="62"/>
      <c r="U137" s="62">
        <v>431249.19</v>
      </c>
      <c r="V137" s="52">
        <v>7465.51</v>
      </c>
      <c r="W137" s="52"/>
      <c r="X137" s="52"/>
      <c r="Y137" s="52"/>
      <c r="Z137" s="52"/>
      <c r="AA137" s="290">
        <v>16706</v>
      </c>
      <c r="AB137" s="290"/>
      <c r="AC137" s="290"/>
      <c r="AD137" s="290">
        <v>25884.28</v>
      </c>
      <c r="AE137" s="290">
        <v>5</v>
      </c>
      <c r="AF137" s="290"/>
      <c r="AG137" s="290">
        <v>500</v>
      </c>
      <c r="AH137" s="103">
        <f t="shared" si="13"/>
        <v>388102.19</v>
      </c>
      <c r="AI137" s="37">
        <f t="shared" si="14"/>
        <v>0</v>
      </c>
      <c r="AJ137" s="26">
        <f t="shared" si="15"/>
        <v>388102.19</v>
      </c>
      <c r="AK137" s="17">
        <f t="shared" si="16"/>
        <v>7465.51</v>
      </c>
      <c r="AL137" s="19">
        <f t="shared" si="17"/>
        <v>43095.28</v>
      </c>
      <c r="AM137" s="32">
        <f t="shared" si="18"/>
        <v>-35629.769999999997</v>
      </c>
    </row>
    <row r="138" spans="1:39" x14ac:dyDescent="0.2">
      <c r="A138" t="s">
        <v>575</v>
      </c>
      <c r="B138" t="s">
        <v>576</v>
      </c>
      <c r="C138" s="97">
        <v>2177</v>
      </c>
      <c r="D138" s="74" t="s">
        <v>1403</v>
      </c>
      <c r="E138" s="62" t="s">
        <v>2293</v>
      </c>
      <c r="F138" s="288">
        <v>366510.11</v>
      </c>
      <c r="G138" s="288">
        <v>0</v>
      </c>
      <c r="H138" s="288">
        <v>403668.98</v>
      </c>
      <c r="I138" s="62">
        <v>68294.81</v>
      </c>
      <c r="J138" s="62">
        <v>21503.01</v>
      </c>
      <c r="K138" s="62"/>
      <c r="L138" s="62"/>
      <c r="Q138" s="289"/>
      <c r="R138" s="62"/>
      <c r="S138" s="62"/>
      <c r="T138" s="62"/>
      <c r="U138" s="62">
        <v>1781769.65</v>
      </c>
      <c r="V138" s="52">
        <v>12229.99</v>
      </c>
      <c r="W138" s="52"/>
      <c r="X138" s="52"/>
      <c r="Y138" s="52"/>
      <c r="Z138" s="52"/>
      <c r="AA138" s="290">
        <v>22755</v>
      </c>
      <c r="AB138" s="290"/>
      <c r="AC138" s="290"/>
      <c r="AD138" s="290">
        <v>39459.01</v>
      </c>
      <c r="AE138" s="290">
        <v>2</v>
      </c>
      <c r="AF138" s="290"/>
      <c r="AG138" s="290"/>
      <c r="AH138" s="103">
        <f t="shared" si="13"/>
        <v>770179.09</v>
      </c>
      <c r="AI138" s="37">
        <f t="shared" si="14"/>
        <v>0</v>
      </c>
      <c r="AJ138" s="26">
        <f t="shared" si="15"/>
        <v>770179.09</v>
      </c>
      <c r="AK138" s="17">
        <f t="shared" si="16"/>
        <v>12229.99</v>
      </c>
      <c r="AL138" s="19">
        <f t="shared" si="17"/>
        <v>62216.01</v>
      </c>
      <c r="AM138" s="32">
        <f t="shared" si="18"/>
        <v>-49986.020000000004</v>
      </c>
    </row>
    <row r="139" spans="1:39" x14ac:dyDescent="0.2">
      <c r="A139" t="s">
        <v>575</v>
      </c>
      <c r="B139" t="s">
        <v>576</v>
      </c>
      <c r="C139" s="97">
        <v>4986</v>
      </c>
      <c r="D139" s="74" t="s">
        <v>1404</v>
      </c>
      <c r="E139" s="62" t="s">
        <v>2294</v>
      </c>
      <c r="F139" s="288">
        <v>322930.87</v>
      </c>
      <c r="G139" s="288">
        <v>0</v>
      </c>
      <c r="H139" s="288">
        <v>112658.39</v>
      </c>
      <c r="I139" s="62">
        <v>57914.2</v>
      </c>
      <c r="J139" s="62">
        <v>-5075.66</v>
      </c>
      <c r="K139" s="62"/>
      <c r="L139" s="62"/>
      <c r="N139" s="289">
        <v>6000</v>
      </c>
      <c r="P139" s="289">
        <v>1512.5</v>
      </c>
      <c r="Q139" s="289"/>
      <c r="R139" s="62"/>
      <c r="S139" s="62"/>
      <c r="T139" s="62">
        <v>324665.83</v>
      </c>
      <c r="U139" s="62">
        <v>343312.84</v>
      </c>
      <c r="V139" s="52">
        <v>4013.2</v>
      </c>
      <c r="W139" s="52"/>
      <c r="X139" s="52"/>
      <c r="Y139" s="52">
        <v>95420</v>
      </c>
      <c r="Z139" s="52">
        <v>14018</v>
      </c>
      <c r="AA139" s="290">
        <v>117780</v>
      </c>
      <c r="AB139" s="290"/>
      <c r="AC139" s="290"/>
      <c r="AD139" s="290">
        <v>166859.44</v>
      </c>
      <c r="AE139" s="290">
        <v>24671.22</v>
      </c>
      <c r="AF139" s="290"/>
      <c r="AG139" s="290"/>
      <c r="AH139" s="103">
        <f t="shared" si="13"/>
        <v>435589.26</v>
      </c>
      <c r="AI139" s="37">
        <f t="shared" si="14"/>
        <v>7512.5</v>
      </c>
      <c r="AJ139" s="26">
        <f t="shared" si="15"/>
        <v>428076.76</v>
      </c>
      <c r="AK139" s="17">
        <f t="shared" si="16"/>
        <v>113451.2</v>
      </c>
      <c r="AL139" s="19">
        <f t="shared" si="17"/>
        <v>309310.66000000003</v>
      </c>
      <c r="AM139" s="32">
        <f t="shared" si="18"/>
        <v>-195859.46000000002</v>
      </c>
    </row>
    <row r="140" spans="1:39" x14ac:dyDescent="0.2">
      <c r="A140" t="s">
        <v>575</v>
      </c>
      <c r="B140" t="s">
        <v>576</v>
      </c>
      <c r="C140" s="97">
        <v>4194</v>
      </c>
      <c r="D140" s="74" t="s">
        <v>1405</v>
      </c>
      <c r="E140" s="62" t="s">
        <v>2295</v>
      </c>
      <c r="F140" s="288">
        <v>270601.12</v>
      </c>
      <c r="G140" s="288">
        <v>40950</v>
      </c>
      <c r="H140" s="288">
        <v>247274.82</v>
      </c>
      <c r="I140" s="62">
        <v>548508.49</v>
      </c>
      <c r="J140" s="62">
        <v>445055.31</v>
      </c>
      <c r="K140" s="62"/>
      <c r="L140" s="62"/>
      <c r="Q140" s="289"/>
      <c r="R140" s="62"/>
      <c r="S140" s="62"/>
      <c r="T140" s="62"/>
      <c r="U140" s="62">
        <v>1627802.29</v>
      </c>
      <c r="V140" s="52">
        <v>44663.51</v>
      </c>
      <c r="W140" s="52"/>
      <c r="X140" s="52"/>
      <c r="Y140" s="52">
        <v>147720</v>
      </c>
      <c r="Z140" s="52"/>
      <c r="AA140" s="290">
        <v>166530</v>
      </c>
      <c r="AB140" s="290"/>
      <c r="AC140" s="290"/>
      <c r="AD140" s="290">
        <v>43267.42</v>
      </c>
      <c r="AE140" s="290">
        <v>10585.64</v>
      </c>
      <c r="AF140" s="290"/>
      <c r="AG140" s="290"/>
      <c r="AH140" s="103">
        <f t="shared" si="13"/>
        <v>558825.93999999994</v>
      </c>
      <c r="AI140" s="37">
        <f t="shared" si="14"/>
        <v>0</v>
      </c>
      <c r="AJ140" s="26">
        <f t="shared" si="15"/>
        <v>558825.93999999994</v>
      </c>
      <c r="AK140" s="17">
        <f t="shared" si="16"/>
        <v>192383.51</v>
      </c>
      <c r="AL140" s="19">
        <f t="shared" si="17"/>
        <v>220383.06</v>
      </c>
      <c r="AM140" s="32">
        <f t="shared" si="18"/>
        <v>-27999.549999999988</v>
      </c>
    </row>
    <row r="141" spans="1:39" x14ac:dyDescent="0.2">
      <c r="A141" t="s">
        <v>575</v>
      </c>
      <c r="B141" t="s">
        <v>576</v>
      </c>
      <c r="C141" s="97">
        <v>4296</v>
      </c>
      <c r="D141" s="74" t="s">
        <v>1406</v>
      </c>
      <c r="E141" s="62" t="s">
        <v>2296</v>
      </c>
      <c r="F141" s="288">
        <v>456719.15</v>
      </c>
      <c r="G141" s="288">
        <v>0</v>
      </c>
      <c r="H141" s="288">
        <v>556244.30000000005</v>
      </c>
      <c r="I141" s="62">
        <v>400.4</v>
      </c>
      <c r="J141" s="62">
        <v>74815.289999999994</v>
      </c>
      <c r="K141" s="62"/>
      <c r="L141" s="62"/>
      <c r="O141" s="289">
        <v>537434.49</v>
      </c>
      <c r="P141" s="289">
        <v>1098</v>
      </c>
      <c r="Q141" s="289"/>
      <c r="R141" s="62"/>
      <c r="S141" s="62"/>
      <c r="T141" s="62"/>
      <c r="U141" s="62">
        <v>2560000</v>
      </c>
      <c r="V141" s="52">
        <v>43640.37</v>
      </c>
      <c r="W141" s="52"/>
      <c r="X141" s="52"/>
      <c r="Y141" s="52">
        <v>249380</v>
      </c>
      <c r="Z141" s="52"/>
      <c r="AA141" s="290">
        <v>285460</v>
      </c>
      <c r="AB141" s="290"/>
      <c r="AC141" s="290">
        <v>2232</v>
      </c>
      <c r="AD141" s="290">
        <v>87458.49</v>
      </c>
      <c r="AE141" s="290">
        <v>6568.18</v>
      </c>
      <c r="AF141" s="290"/>
      <c r="AG141" s="290"/>
      <c r="AH141" s="103">
        <f t="shared" si="13"/>
        <v>1012963.4500000001</v>
      </c>
      <c r="AI141" s="37">
        <f t="shared" si="14"/>
        <v>538532.49</v>
      </c>
      <c r="AJ141" s="26">
        <f t="shared" si="15"/>
        <v>474430.96000000008</v>
      </c>
      <c r="AK141" s="17">
        <f t="shared" si="16"/>
        <v>293020.37</v>
      </c>
      <c r="AL141" s="19">
        <f t="shared" si="17"/>
        <v>381718.67</v>
      </c>
      <c r="AM141" s="32">
        <f t="shared" si="18"/>
        <v>-88698.299999999988</v>
      </c>
    </row>
    <row r="142" spans="1:39" x14ac:dyDescent="0.2">
      <c r="A142" t="s">
        <v>575</v>
      </c>
      <c r="B142" t="s">
        <v>576</v>
      </c>
      <c r="C142" s="97">
        <v>2528</v>
      </c>
      <c r="D142" s="74" t="s">
        <v>1407</v>
      </c>
      <c r="E142" s="62" t="s">
        <v>2297</v>
      </c>
      <c r="F142" s="288">
        <v>287396.94</v>
      </c>
      <c r="G142" s="288">
        <v>0</v>
      </c>
      <c r="H142" s="288">
        <v>121252.67</v>
      </c>
      <c r="I142" s="62">
        <v>815890.83</v>
      </c>
      <c r="J142" s="62">
        <v>57273.46</v>
      </c>
      <c r="K142" s="62"/>
      <c r="L142" s="62"/>
      <c r="Q142" s="289"/>
      <c r="R142" s="62"/>
      <c r="S142" s="62"/>
      <c r="T142" s="62"/>
      <c r="U142" s="62"/>
      <c r="V142" s="52">
        <v>23254.19</v>
      </c>
      <c r="W142" s="52"/>
      <c r="X142" s="52">
        <v>611.53</v>
      </c>
      <c r="Y142" s="52">
        <v>251640</v>
      </c>
      <c r="Z142" s="52">
        <v>55840</v>
      </c>
      <c r="AA142" s="290">
        <v>317110</v>
      </c>
      <c r="AB142" s="290"/>
      <c r="AC142" s="290">
        <v>3440</v>
      </c>
      <c r="AD142" s="290">
        <v>84208.82</v>
      </c>
      <c r="AE142" s="290">
        <v>13876.83</v>
      </c>
      <c r="AF142" s="290"/>
      <c r="AG142" s="290"/>
      <c r="AH142" s="103">
        <f t="shared" si="13"/>
        <v>408649.61</v>
      </c>
      <c r="AI142" s="37">
        <f t="shared" si="14"/>
        <v>0</v>
      </c>
      <c r="AJ142" s="26">
        <f t="shared" si="15"/>
        <v>408649.61</v>
      </c>
      <c r="AK142" s="17">
        <f t="shared" si="16"/>
        <v>331345.71999999997</v>
      </c>
      <c r="AL142" s="19">
        <f t="shared" si="17"/>
        <v>418635.65</v>
      </c>
      <c r="AM142" s="32">
        <f t="shared" si="18"/>
        <v>-87289.930000000051</v>
      </c>
    </row>
    <row r="143" spans="1:39" x14ac:dyDescent="0.2">
      <c r="A143" t="s">
        <v>575</v>
      </c>
      <c r="B143" t="s">
        <v>576</v>
      </c>
      <c r="C143" s="97">
        <v>3203</v>
      </c>
      <c r="D143" s="74" t="s">
        <v>1408</v>
      </c>
      <c r="E143" s="62" t="s">
        <v>2298</v>
      </c>
      <c r="F143" s="288">
        <v>283345.46999999997</v>
      </c>
      <c r="G143" s="288">
        <v>0</v>
      </c>
      <c r="H143" s="288">
        <v>15645.64</v>
      </c>
      <c r="I143" s="62">
        <v>1775657.6</v>
      </c>
      <c r="J143" s="62">
        <v>226504.52</v>
      </c>
      <c r="K143" s="62"/>
      <c r="L143" s="62"/>
      <c r="Q143" s="289"/>
      <c r="R143" s="62"/>
      <c r="S143" s="62"/>
      <c r="T143" s="62">
        <v>42173.55</v>
      </c>
      <c r="U143" s="62">
        <v>2368242.5</v>
      </c>
      <c r="V143" s="52">
        <v>12134.07</v>
      </c>
      <c r="W143" s="52"/>
      <c r="X143" s="52"/>
      <c r="Y143" s="52">
        <v>206380</v>
      </c>
      <c r="Z143" s="52"/>
      <c r="AA143" s="290">
        <v>229070</v>
      </c>
      <c r="AB143" s="290"/>
      <c r="AC143" s="290"/>
      <c r="AD143" s="290">
        <v>47347.23</v>
      </c>
      <c r="AE143" s="290">
        <v>34223.660000000003</v>
      </c>
      <c r="AF143" s="290"/>
      <c r="AG143" s="290"/>
      <c r="AH143" s="103">
        <f t="shared" si="13"/>
        <v>298991.11</v>
      </c>
      <c r="AI143" s="37">
        <f t="shared" si="14"/>
        <v>0</v>
      </c>
      <c r="AJ143" s="26">
        <f t="shared" si="15"/>
        <v>298991.11</v>
      </c>
      <c r="AK143" s="17">
        <f t="shared" si="16"/>
        <v>218514.07</v>
      </c>
      <c r="AL143" s="19">
        <f t="shared" si="17"/>
        <v>310640.89</v>
      </c>
      <c r="AM143" s="32">
        <f t="shared" si="18"/>
        <v>-92126.82</v>
      </c>
    </row>
    <row r="144" spans="1:39" x14ac:dyDescent="0.2">
      <c r="A144" t="s">
        <v>575</v>
      </c>
      <c r="B144" t="s">
        <v>576</v>
      </c>
      <c r="C144" s="97">
        <v>3469</v>
      </c>
      <c r="D144" s="74" t="s">
        <v>1409</v>
      </c>
      <c r="E144" s="62" t="s">
        <v>2299</v>
      </c>
      <c r="F144" s="288">
        <v>314226.06</v>
      </c>
      <c r="G144" s="288">
        <v>30000</v>
      </c>
      <c r="H144" s="288">
        <v>392443.52</v>
      </c>
      <c r="I144" s="62">
        <v>634429.27</v>
      </c>
      <c r="J144" s="62">
        <v>79308.88</v>
      </c>
      <c r="K144" s="62"/>
      <c r="L144" s="62"/>
      <c r="M144" s="289">
        <v>30000</v>
      </c>
      <c r="Q144" s="289"/>
      <c r="R144" s="62"/>
      <c r="S144" s="62"/>
      <c r="T144" s="62">
        <v>-17200</v>
      </c>
      <c r="U144" s="62">
        <v>1552681.09</v>
      </c>
      <c r="V144" s="52">
        <v>15235.05</v>
      </c>
      <c r="W144" s="52"/>
      <c r="X144" s="52"/>
      <c r="Y144" s="52">
        <v>126230</v>
      </c>
      <c r="Z144" s="52">
        <v>50043</v>
      </c>
      <c r="AA144" s="290">
        <v>136130</v>
      </c>
      <c r="AB144" s="290"/>
      <c r="AC144" s="290"/>
      <c r="AD144" s="290">
        <v>136637.57999999999</v>
      </c>
      <c r="AE144" s="290">
        <v>33318.83</v>
      </c>
      <c r="AF144" s="290"/>
      <c r="AG144" s="290"/>
      <c r="AH144" s="103">
        <f t="shared" si="13"/>
        <v>736669.58000000007</v>
      </c>
      <c r="AI144" s="37">
        <f t="shared" si="14"/>
        <v>30000</v>
      </c>
      <c r="AJ144" s="26">
        <f t="shared" si="15"/>
        <v>706669.58000000007</v>
      </c>
      <c r="AK144" s="17">
        <f t="shared" si="16"/>
        <v>191508.05</v>
      </c>
      <c r="AL144" s="19">
        <f t="shared" si="17"/>
        <v>306086.40999999997</v>
      </c>
      <c r="AM144" s="32">
        <f t="shared" si="18"/>
        <v>-114578.35999999999</v>
      </c>
    </row>
    <row r="145" spans="1:39" x14ac:dyDescent="0.2">
      <c r="A145" t="s">
        <v>575</v>
      </c>
      <c r="B145" t="s">
        <v>576</v>
      </c>
      <c r="C145" s="97">
        <v>3469</v>
      </c>
      <c r="D145" s="74" t="s">
        <v>1410</v>
      </c>
      <c r="E145" s="62" t="s">
        <v>2314</v>
      </c>
      <c r="F145" s="288">
        <v>319184.12</v>
      </c>
      <c r="G145" s="288">
        <v>0</v>
      </c>
      <c r="H145" s="288">
        <v>37280.65</v>
      </c>
      <c r="I145" s="62">
        <v>1658298.93</v>
      </c>
      <c r="J145" s="62">
        <v>630688.43999999994</v>
      </c>
      <c r="K145" s="62"/>
      <c r="L145" s="62"/>
      <c r="Q145" s="289"/>
      <c r="R145" s="62"/>
      <c r="S145" s="62"/>
      <c r="T145" s="62"/>
      <c r="U145" s="62">
        <v>2662147.65</v>
      </c>
      <c r="V145" s="52">
        <v>7353.19</v>
      </c>
      <c r="W145" s="52"/>
      <c r="X145" s="52"/>
      <c r="Y145" s="52"/>
      <c r="Z145" s="52"/>
      <c r="AA145" s="290">
        <v>8917.65</v>
      </c>
      <c r="AB145" s="290"/>
      <c r="AC145" s="290"/>
      <c r="AD145" s="290">
        <v>14659.7</v>
      </c>
      <c r="AE145" s="290">
        <v>2</v>
      </c>
      <c r="AF145" s="290"/>
      <c r="AG145" s="290"/>
      <c r="AH145" s="103">
        <f t="shared" si="13"/>
        <v>356464.77</v>
      </c>
      <c r="AI145" s="37">
        <f t="shared" si="14"/>
        <v>0</v>
      </c>
      <c r="AJ145" s="26">
        <f t="shared" si="15"/>
        <v>356464.77</v>
      </c>
      <c r="AK145" s="17">
        <f t="shared" si="16"/>
        <v>7353.19</v>
      </c>
      <c r="AL145" s="19">
        <f t="shared" si="17"/>
        <v>23579.35</v>
      </c>
      <c r="AM145" s="32">
        <f t="shared" si="18"/>
        <v>-16226.16</v>
      </c>
    </row>
    <row r="146" spans="1:39" x14ac:dyDescent="0.2">
      <c r="A146" t="s">
        <v>579</v>
      </c>
      <c r="B146" t="s">
        <v>580</v>
      </c>
      <c r="C146" s="97">
        <v>2217</v>
      </c>
      <c r="D146" s="74" t="s">
        <v>1411</v>
      </c>
      <c r="E146" s="62" t="s">
        <v>2300</v>
      </c>
      <c r="F146" s="288">
        <v>264113.61</v>
      </c>
      <c r="G146" s="288">
        <v>7720</v>
      </c>
      <c r="H146" s="288">
        <v>560677.68999999994</v>
      </c>
      <c r="I146" s="62">
        <v>689868.48</v>
      </c>
      <c r="J146" s="62">
        <v>49293.29</v>
      </c>
      <c r="K146" s="62"/>
      <c r="L146" s="62"/>
      <c r="P146" s="289">
        <v>239998.45</v>
      </c>
      <c r="Q146" s="289"/>
      <c r="R146" s="62"/>
      <c r="S146" s="62"/>
      <c r="T146" s="62">
        <v>-685207.47</v>
      </c>
      <c r="U146" s="62">
        <v>1849445.73</v>
      </c>
      <c r="V146" s="52">
        <v>256973.03</v>
      </c>
      <c r="W146" s="52"/>
      <c r="X146" s="52">
        <v>368.45</v>
      </c>
      <c r="Y146" s="52">
        <v>138990</v>
      </c>
      <c r="Z146" s="52"/>
      <c r="AA146" s="290">
        <v>138990</v>
      </c>
      <c r="AB146" s="290"/>
      <c r="AC146" s="290">
        <v>3520</v>
      </c>
      <c r="AD146" s="290">
        <v>80119.67</v>
      </c>
      <c r="AE146" s="290">
        <v>6087.45</v>
      </c>
      <c r="AF146" s="290"/>
      <c r="AG146" s="290"/>
      <c r="AH146" s="103">
        <f t="shared" si="13"/>
        <v>832511.29999999993</v>
      </c>
      <c r="AI146" s="37">
        <f t="shared" si="14"/>
        <v>239998.45</v>
      </c>
      <c r="AJ146" s="26">
        <f t="shared" si="15"/>
        <v>592512.84999999986</v>
      </c>
      <c r="AK146" s="17">
        <f t="shared" si="16"/>
        <v>396331.48</v>
      </c>
      <c r="AL146" s="19">
        <f t="shared" si="17"/>
        <v>228717.12</v>
      </c>
      <c r="AM146" s="32">
        <f t="shared" si="18"/>
        <v>167614.35999999999</v>
      </c>
    </row>
    <row r="147" spans="1:39" x14ac:dyDescent="0.2">
      <c r="A147" t="s">
        <v>579</v>
      </c>
      <c r="B147" t="s">
        <v>580</v>
      </c>
      <c r="C147" s="97">
        <v>3536</v>
      </c>
      <c r="D147" s="74" t="s">
        <v>1412</v>
      </c>
      <c r="E147" s="62" t="s">
        <v>2301</v>
      </c>
      <c r="F147" s="288">
        <v>209375.2</v>
      </c>
      <c r="G147" s="288">
        <v>100</v>
      </c>
      <c r="H147" s="288">
        <v>75516.289999999994</v>
      </c>
      <c r="I147" s="62">
        <v>234661.06</v>
      </c>
      <c r="J147" s="62">
        <v>245121.29</v>
      </c>
      <c r="K147" s="62"/>
      <c r="L147" s="62"/>
      <c r="N147" s="289">
        <v>26586.74</v>
      </c>
      <c r="Q147" s="289">
        <v>50000</v>
      </c>
      <c r="R147" s="62"/>
      <c r="S147" s="62"/>
      <c r="T147" s="62">
        <v>-2020006.46</v>
      </c>
      <c r="U147" s="62">
        <v>2606531.4300000002</v>
      </c>
      <c r="V147" s="52">
        <v>306077.55</v>
      </c>
      <c r="W147" s="52"/>
      <c r="X147" s="52"/>
      <c r="Y147" s="52">
        <v>307680</v>
      </c>
      <c r="Z147" s="52"/>
      <c r="AA147" s="290">
        <v>325480</v>
      </c>
      <c r="AB147" s="290">
        <v>800</v>
      </c>
      <c r="AC147" s="290"/>
      <c r="AD147" s="290">
        <v>176621.9</v>
      </c>
      <c r="AE147" s="290">
        <v>8764.52</v>
      </c>
      <c r="AF147" s="290"/>
      <c r="AG147" s="290"/>
      <c r="AH147" s="103">
        <f t="shared" si="13"/>
        <v>284991.49</v>
      </c>
      <c r="AI147" s="37">
        <f t="shared" si="14"/>
        <v>76586.740000000005</v>
      </c>
      <c r="AJ147" s="26">
        <f t="shared" si="15"/>
        <v>208404.75</v>
      </c>
      <c r="AK147" s="17">
        <f t="shared" si="16"/>
        <v>613757.55000000005</v>
      </c>
      <c r="AL147" s="19">
        <f t="shared" si="17"/>
        <v>511666.42000000004</v>
      </c>
      <c r="AM147" s="32">
        <f t="shared" si="18"/>
        <v>102091.13</v>
      </c>
    </row>
    <row r="148" spans="1:39" x14ac:dyDescent="0.2">
      <c r="A148" t="s">
        <v>579</v>
      </c>
      <c r="B148" t="s">
        <v>580</v>
      </c>
      <c r="C148" s="97">
        <v>4975</v>
      </c>
      <c r="D148" s="74" t="s">
        <v>1413</v>
      </c>
      <c r="E148" s="62" t="s">
        <v>2302</v>
      </c>
      <c r="F148" s="288">
        <v>365309.93</v>
      </c>
      <c r="G148" s="288">
        <v>50000</v>
      </c>
      <c r="H148" s="288">
        <v>210922.66</v>
      </c>
      <c r="I148" s="62">
        <v>-123780.33</v>
      </c>
      <c r="J148" s="62">
        <v>-259412.76</v>
      </c>
      <c r="K148" s="62"/>
      <c r="L148" s="62"/>
      <c r="N148" s="289">
        <v>0</v>
      </c>
      <c r="P148" s="289">
        <v>95668.46</v>
      </c>
      <c r="Q148" s="289"/>
      <c r="R148" s="62"/>
      <c r="S148" s="62"/>
      <c r="T148" s="62">
        <v>-1264738.3600000001</v>
      </c>
      <c r="U148" s="62">
        <v>1289115.33</v>
      </c>
      <c r="V148" s="52">
        <v>263851.53999999998</v>
      </c>
      <c r="W148" s="52"/>
      <c r="X148" s="52"/>
      <c r="Y148" s="52">
        <v>253180</v>
      </c>
      <c r="Z148" s="52"/>
      <c r="AA148" s="290">
        <v>271340</v>
      </c>
      <c r="AB148" s="290"/>
      <c r="AC148" s="290"/>
      <c r="AD148" s="290">
        <v>104903.93</v>
      </c>
      <c r="AE148" s="290">
        <v>17167.54</v>
      </c>
      <c r="AF148" s="290"/>
      <c r="AG148" s="290"/>
      <c r="AH148" s="103">
        <f t="shared" si="13"/>
        <v>626232.59</v>
      </c>
      <c r="AI148" s="37">
        <f t="shared" si="14"/>
        <v>95668.46</v>
      </c>
      <c r="AJ148" s="26">
        <f t="shared" si="15"/>
        <v>530564.13</v>
      </c>
      <c r="AK148" s="17">
        <f t="shared" si="16"/>
        <v>517031.54</v>
      </c>
      <c r="AL148" s="19">
        <f t="shared" si="17"/>
        <v>393411.47</v>
      </c>
      <c r="AM148" s="32">
        <f t="shared" si="18"/>
        <v>123620.07</v>
      </c>
    </row>
    <row r="149" spans="1:39" x14ac:dyDescent="0.2">
      <c r="A149" t="s">
        <v>579</v>
      </c>
      <c r="B149" t="s">
        <v>580</v>
      </c>
      <c r="C149" s="97">
        <v>2059</v>
      </c>
      <c r="D149" s="74" t="s">
        <v>1414</v>
      </c>
      <c r="E149" s="62" t="s">
        <v>2303</v>
      </c>
      <c r="F149" s="288">
        <v>314984.90999999997</v>
      </c>
      <c r="G149" s="288">
        <v>0</v>
      </c>
      <c r="H149" s="288">
        <v>335024.5</v>
      </c>
      <c r="I149" s="62">
        <v>1831281.61</v>
      </c>
      <c r="J149" s="62">
        <v>989419.47</v>
      </c>
      <c r="K149" s="62"/>
      <c r="L149" s="62"/>
      <c r="N149" s="289">
        <v>12750</v>
      </c>
      <c r="Q149" s="289"/>
      <c r="R149" s="62"/>
      <c r="S149" s="62"/>
      <c r="T149" s="62">
        <v>1088312.55</v>
      </c>
      <c r="U149" s="62">
        <v>2316929.4300000002</v>
      </c>
      <c r="V149" s="52">
        <v>211999.96</v>
      </c>
      <c r="W149" s="52"/>
      <c r="X149" s="52"/>
      <c r="Y149" s="52">
        <v>166194.20000000001</v>
      </c>
      <c r="Z149" s="52">
        <v>26400</v>
      </c>
      <c r="AA149" s="290">
        <v>217033.2</v>
      </c>
      <c r="AB149" s="290">
        <v>7420</v>
      </c>
      <c r="AC149" s="290"/>
      <c r="AD149" s="290">
        <v>86042.69</v>
      </c>
      <c r="AE149" s="290">
        <v>40395.760000000002</v>
      </c>
      <c r="AF149" s="290"/>
      <c r="AG149" s="290"/>
      <c r="AH149" s="103">
        <f t="shared" si="13"/>
        <v>650009.40999999992</v>
      </c>
      <c r="AI149" s="37">
        <f t="shared" si="14"/>
        <v>12750</v>
      </c>
      <c r="AJ149" s="26">
        <f t="shared" si="15"/>
        <v>637259.40999999992</v>
      </c>
      <c r="AK149" s="17">
        <f t="shared" si="16"/>
        <v>404594.16000000003</v>
      </c>
      <c r="AL149" s="19">
        <f t="shared" si="17"/>
        <v>350891.65</v>
      </c>
      <c r="AM149" s="32">
        <f t="shared" si="18"/>
        <v>53702.510000000009</v>
      </c>
    </row>
    <row r="150" spans="1:39" x14ac:dyDescent="0.2">
      <c r="A150" t="s">
        <v>579</v>
      </c>
      <c r="B150" t="s">
        <v>580</v>
      </c>
      <c r="C150" s="97">
        <v>1986</v>
      </c>
      <c r="D150" s="74" t="s">
        <v>1415</v>
      </c>
      <c r="E150" s="62" t="s">
        <v>2304</v>
      </c>
      <c r="F150" s="288">
        <v>232488.15</v>
      </c>
      <c r="G150" s="288">
        <v>0</v>
      </c>
      <c r="H150" s="288">
        <v>671873.15</v>
      </c>
      <c r="I150" s="62">
        <v>516238.11</v>
      </c>
      <c r="J150" s="62">
        <v>100739.01</v>
      </c>
      <c r="K150" s="62"/>
      <c r="L150" s="62"/>
      <c r="N150" s="289">
        <v>36210</v>
      </c>
      <c r="Q150" s="289"/>
      <c r="R150" s="62"/>
      <c r="S150" s="62"/>
      <c r="T150" s="62">
        <v>-1211262.76</v>
      </c>
      <c r="U150" s="62">
        <v>2601070</v>
      </c>
      <c r="V150" s="52">
        <v>213746.86</v>
      </c>
      <c r="W150" s="52"/>
      <c r="X150" s="52"/>
      <c r="Y150" s="52">
        <v>105020</v>
      </c>
      <c r="Z150" s="52"/>
      <c r="AA150" s="290">
        <v>123700</v>
      </c>
      <c r="AB150" s="290"/>
      <c r="AC150" s="290">
        <v>4288</v>
      </c>
      <c r="AD150" s="290">
        <v>73881.69</v>
      </c>
      <c r="AE150" s="290">
        <v>21054.99</v>
      </c>
      <c r="AF150" s="290"/>
      <c r="AG150" s="290"/>
      <c r="AH150" s="103">
        <f t="shared" si="13"/>
        <v>904361.3</v>
      </c>
      <c r="AI150" s="37">
        <f t="shared" si="14"/>
        <v>36210</v>
      </c>
      <c r="AJ150" s="26">
        <f t="shared" si="15"/>
        <v>868151.3</v>
      </c>
      <c r="AK150" s="17">
        <f t="shared" si="16"/>
        <v>318766.86</v>
      </c>
      <c r="AL150" s="19">
        <f t="shared" si="17"/>
        <v>222924.68</v>
      </c>
      <c r="AM150" s="32">
        <f t="shared" si="18"/>
        <v>95842.18</v>
      </c>
    </row>
    <row r="151" spans="1:39" x14ac:dyDescent="0.2">
      <c r="A151" t="s">
        <v>583</v>
      </c>
      <c r="B151" t="s">
        <v>585</v>
      </c>
      <c r="C151" s="97">
        <v>2574</v>
      </c>
      <c r="D151" s="74" t="s">
        <v>1416</v>
      </c>
      <c r="E151" s="62" t="s">
        <v>2258</v>
      </c>
      <c r="F151" s="288">
        <v>98587.19</v>
      </c>
      <c r="G151" s="288">
        <v>0</v>
      </c>
      <c r="H151" s="288">
        <v>65767.19</v>
      </c>
      <c r="I151" s="62">
        <v>891497.9</v>
      </c>
      <c r="J151" s="62">
        <v>45194.42</v>
      </c>
      <c r="K151" s="62"/>
      <c r="L151" s="62"/>
      <c r="P151" s="289">
        <v>7650</v>
      </c>
      <c r="Q151" s="289"/>
      <c r="R151" s="62"/>
      <c r="S151" s="62"/>
      <c r="T151" s="62">
        <v>-266843.52000000002</v>
      </c>
      <c r="U151" s="62">
        <v>1440146.04</v>
      </c>
      <c r="V151" s="52">
        <v>20319.939999999999</v>
      </c>
      <c r="W151" s="52"/>
      <c r="X151" s="52"/>
      <c r="Y151" s="52">
        <v>211360</v>
      </c>
      <c r="Z151" s="52"/>
      <c r="AA151" s="290">
        <v>246107</v>
      </c>
      <c r="AB151" s="290"/>
      <c r="AC151" s="290"/>
      <c r="AD151" s="290">
        <v>33118.230000000003</v>
      </c>
      <c r="AE151" s="290">
        <v>31548.53</v>
      </c>
      <c r="AF151" s="290"/>
      <c r="AG151" s="290"/>
      <c r="AH151" s="103">
        <f t="shared" si="13"/>
        <v>164354.38</v>
      </c>
      <c r="AI151" s="37">
        <f t="shared" si="14"/>
        <v>7650</v>
      </c>
      <c r="AJ151" s="26">
        <f t="shared" si="15"/>
        <v>156704.38</v>
      </c>
      <c r="AK151" s="17">
        <f t="shared" si="16"/>
        <v>231679.94</v>
      </c>
      <c r="AL151" s="19">
        <f t="shared" si="17"/>
        <v>310773.76000000001</v>
      </c>
      <c r="AM151" s="32">
        <f t="shared" si="18"/>
        <v>-79093.820000000007</v>
      </c>
    </row>
    <row r="152" spans="1:39" x14ac:dyDescent="0.2">
      <c r="A152" t="s">
        <v>583</v>
      </c>
      <c r="B152" t="s">
        <v>585</v>
      </c>
      <c r="C152" s="97">
        <v>918</v>
      </c>
      <c r="D152" s="74" t="s">
        <v>1417</v>
      </c>
      <c r="E152" s="62" t="s">
        <v>2259</v>
      </c>
      <c r="F152" s="288">
        <v>112194.85</v>
      </c>
      <c r="G152" s="288">
        <v>0</v>
      </c>
      <c r="H152" s="288">
        <v>69327.03</v>
      </c>
      <c r="I152" s="62">
        <v>100426.14</v>
      </c>
      <c r="J152" s="62">
        <v>-173734.32</v>
      </c>
      <c r="K152" s="62"/>
      <c r="L152" s="62"/>
      <c r="O152" s="289">
        <v>16850</v>
      </c>
      <c r="Q152" s="289"/>
      <c r="R152" s="62"/>
      <c r="S152" s="62"/>
      <c r="T152" s="62">
        <v>-934226.31</v>
      </c>
      <c r="U152" s="62">
        <v>1115345.6000000001</v>
      </c>
      <c r="V152" s="52">
        <v>6943.43</v>
      </c>
      <c r="W152" s="52"/>
      <c r="X152" s="52"/>
      <c r="Y152" s="52">
        <v>186880</v>
      </c>
      <c r="Z152" s="52"/>
      <c r="AA152" s="290">
        <v>202720</v>
      </c>
      <c r="AB152" s="290"/>
      <c r="AC152" s="290"/>
      <c r="AD152" s="290">
        <v>32006.18</v>
      </c>
      <c r="AE152" s="290">
        <v>48076.84</v>
      </c>
      <c r="AF152" s="290"/>
      <c r="AG152" s="290"/>
      <c r="AH152" s="103">
        <f t="shared" si="13"/>
        <v>181521.88</v>
      </c>
      <c r="AI152" s="37">
        <f t="shared" si="14"/>
        <v>16850</v>
      </c>
      <c r="AJ152" s="26">
        <f t="shared" si="15"/>
        <v>164671.88</v>
      </c>
      <c r="AK152" s="17">
        <f t="shared" si="16"/>
        <v>193823.43</v>
      </c>
      <c r="AL152" s="19">
        <f t="shared" si="17"/>
        <v>282803.02</v>
      </c>
      <c r="AM152" s="32">
        <f t="shared" si="18"/>
        <v>-88979.590000000026</v>
      </c>
    </row>
    <row r="153" spans="1:39" x14ac:dyDescent="0.2">
      <c r="A153" t="s">
        <v>583</v>
      </c>
      <c r="B153" t="s">
        <v>585</v>
      </c>
      <c r="C153" s="97">
        <v>4046</v>
      </c>
      <c r="D153" s="74" t="s">
        <v>1418</v>
      </c>
      <c r="E153" s="62" t="s">
        <v>2262</v>
      </c>
      <c r="F153" s="288">
        <v>40001.769999999997</v>
      </c>
      <c r="G153" s="288">
        <v>0</v>
      </c>
      <c r="H153" s="288">
        <v>76483.56</v>
      </c>
      <c r="I153" s="62">
        <v>549791.43000000005</v>
      </c>
      <c r="J153" s="62">
        <v>74698.8</v>
      </c>
      <c r="K153" s="62"/>
      <c r="L153" s="62"/>
      <c r="O153" s="289">
        <v>76400</v>
      </c>
      <c r="Q153" s="289"/>
      <c r="R153" s="62"/>
      <c r="S153" s="62"/>
      <c r="T153" s="62">
        <v>-329733.56</v>
      </c>
      <c r="U153" s="62">
        <v>1161019.07</v>
      </c>
      <c r="V153" s="52">
        <v>1350</v>
      </c>
      <c r="W153" s="52"/>
      <c r="X153" s="52"/>
      <c r="Y153" s="52">
        <v>204680</v>
      </c>
      <c r="Z153" s="52"/>
      <c r="AA153" s="290">
        <v>275620</v>
      </c>
      <c r="AB153" s="290"/>
      <c r="AC153" s="290"/>
      <c r="AD153" s="290">
        <v>75472.06</v>
      </c>
      <c r="AE153" s="290">
        <v>18160.89</v>
      </c>
      <c r="AF153" s="290"/>
      <c r="AG153" s="290"/>
      <c r="AH153" s="103">
        <f t="shared" si="13"/>
        <v>116485.32999999999</v>
      </c>
      <c r="AI153" s="37">
        <f t="shared" si="14"/>
        <v>76400</v>
      </c>
      <c r="AJ153" s="26">
        <f t="shared" si="15"/>
        <v>40085.329999999987</v>
      </c>
      <c r="AK153" s="17">
        <f t="shared" si="16"/>
        <v>206030</v>
      </c>
      <c r="AL153" s="19">
        <f t="shared" si="17"/>
        <v>369252.95</v>
      </c>
      <c r="AM153" s="32">
        <f t="shared" si="18"/>
        <v>-163222.95000000001</v>
      </c>
    </row>
    <row r="154" spans="1:39" x14ac:dyDescent="0.2">
      <c r="A154" t="s">
        <v>583</v>
      </c>
      <c r="B154" t="s">
        <v>585</v>
      </c>
      <c r="C154" s="97">
        <v>1868</v>
      </c>
      <c r="D154" s="74" t="s">
        <v>1419</v>
      </c>
      <c r="E154" s="62" t="s">
        <v>2311</v>
      </c>
      <c r="F154" s="288">
        <v>42703.040000000001</v>
      </c>
      <c r="G154" s="288"/>
      <c r="H154" s="288">
        <v>13983.45</v>
      </c>
      <c r="I154" s="62">
        <v>1209870.8</v>
      </c>
      <c r="J154" s="62">
        <v>348541.41</v>
      </c>
      <c r="K154" s="62"/>
      <c r="L154" s="62"/>
      <c r="O154" s="289">
        <v>51125</v>
      </c>
      <c r="Q154" s="289"/>
      <c r="R154" s="62"/>
      <c r="S154" s="62"/>
      <c r="T154" s="62">
        <v>-318729.84999999998</v>
      </c>
      <c r="U154" s="62">
        <v>1993235.29</v>
      </c>
      <c r="V154" s="52">
        <v>1360</v>
      </c>
      <c r="W154" s="52"/>
      <c r="X154" s="52"/>
      <c r="Y154" s="52">
        <v>181120</v>
      </c>
      <c r="Z154" s="52"/>
      <c r="AA154" s="290">
        <v>197880</v>
      </c>
      <c r="AB154" s="290"/>
      <c r="AC154" s="290"/>
      <c r="AD154" s="290">
        <v>49300.73</v>
      </c>
      <c r="AE154" s="290">
        <v>41335.01</v>
      </c>
      <c r="AF154" s="290"/>
      <c r="AG154" s="290"/>
      <c r="AH154" s="103">
        <f t="shared" si="13"/>
        <v>56686.490000000005</v>
      </c>
      <c r="AI154" s="37">
        <f t="shared" si="14"/>
        <v>51125</v>
      </c>
      <c r="AJ154" s="26">
        <f t="shared" si="15"/>
        <v>5561.4900000000052</v>
      </c>
      <c r="AK154" s="17">
        <f t="shared" si="16"/>
        <v>182480</v>
      </c>
      <c r="AL154" s="19">
        <f t="shared" si="17"/>
        <v>288515.74</v>
      </c>
      <c r="AM154" s="32">
        <f t="shared" si="18"/>
        <v>-106035.73999999999</v>
      </c>
    </row>
    <row r="157" spans="1:39" x14ac:dyDescent="0.2">
      <c r="D157" s="56"/>
      <c r="E157" s="57"/>
      <c r="F157" s="275"/>
      <c r="G157" s="275"/>
      <c r="H157" s="275"/>
      <c r="I157" s="57"/>
      <c r="J157" s="57"/>
      <c r="K157" s="57"/>
      <c r="L157" s="57"/>
      <c r="Q157" s="295"/>
      <c r="R157" s="57"/>
      <c r="S157" s="57"/>
      <c r="T157" s="57"/>
      <c r="U157" s="57"/>
      <c r="V157" s="276"/>
      <c r="W157" s="276"/>
      <c r="X157" s="276"/>
      <c r="Y157" s="276"/>
      <c r="Z157" s="276"/>
      <c r="AA157" s="277"/>
      <c r="AB157" s="277"/>
      <c r="AC157" s="277"/>
      <c r="AD157" s="277"/>
      <c r="AE157" s="277"/>
      <c r="AF157" s="277"/>
      <c r="AG157" s="277"/>
    </row>
    <row r="158" spans="1:39" x14ac:dyDescent="0.2">
      <c r="D158" s="56"/>
    </row>
    <row r="159" spans="1:39" x14ac:dyDescent="0.2">
      <c r="D159" s="56"/>
    </row>
    <row r="160" spans="1:39" x14ac:dyDescent="0.2">
      <c r="D160" s="56"/>
    </row>
    <row r="161" spans="4:4" x14ac:dyDescent="0.2">
      <c r="D161" s="56"/>
    </row>
    <row r="162" spans="4:4" x14ac:dyDescent="0.2">
      <c r="D162" s="56"/>
    </row>
    <row r="163" spans="4:4" x14ac:dyDescent="0.2">
      <c r="D163" s="56"/>
    </row>
    <row r="164" spans="4:4" x14ac:dyDescent="0.2">
      <c r="D164" s="56"/>
    </row>
    <row r="165" spans="4:4" x14ac:dyDescent="0.2">
      <c r="D165" s="56"/>
    </row>
  </sheetData>
  <autoFilter ref="A1:AM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topLeftCell="A11" zoomScaleNormal="100" workbookViewId="0">
      <selection sqref="A1:H31"/>
    </sheetView>
  </sheetViews>
  <sheetFormatPr defaultRowHeight="13.5" x14ac:dyDescent="0.25"/>
  <cols>
    <col min="1" max="1" width="6.375" style="112" customWidth="1"/>
    <col min="2" max="2" width="14.125" style="112" customWidth="1"/>
    <col min="3" max="3" width="10.375" style="112" customWidth="1"/>
    <col min="4" max="4" width="9.625" style="112" customWidth="1"/>
    <col min="5" max="5" width="11.75" style="112" customWidth="1"/>
    <col min="6" max="6" width="13.625" style="112" customWidth="1"/>
    <col min="7" max="7" width="9.875" style="112" customWidth="1"/>
    <col min="8" max="8" width="45.5" style="112" customWidth="1"/>
    <col min="9" max="241" width="9" style="112"/>
    <col min="242" max="242" width="7.125" style="112" customWidth="1"/>
    <col min="243" max="243" width="12.75" style="112" customWidth="1"/>
    <col min="244" max="244" width="12.875" style="112" customWidth="1"/>
    <col min="245" max="248" width="10.375" style="112" customWidth="1"/>
    <col min="249" max="249" width="65.25" style="112" customWidth="1"/>
    <col min="250" max="497" width="9" style="112"/>
    <col min="498" max="498" width="7.125" style="112" customWidth="1"/>
    <col min="499" max="499" width="12.75" style="112" customWidth="1"/>
    <col min="500" max="500" width="12.875" style="112" customWidth="1"/>
    <col min="501" max="504" width="10.375" style="112" customWidth="1"/>
    <col min="505" max="505" width="65.25" style="112" customWidth="1"/>
    <col min="506" max="753" width="9" style="112"/>
    <col min="754" max="754" width="7.125" style="112" customWidth="1"/>
    <col min="755" max="755" width="12.75" style="112" customWidth="1"/>
    <col min="756" max="756" width="12.875" style="112" customWidth="1"/>
    <col min="757" max="760" width="10.375" style="112" customWidth="1"/>
    <col min="761" max="761" width="65.25" style="112" customWidth="1"/>
    <col min="762" max="1009" width="9" style="112"/>
    <col min="1010" max="1010" width="7.125" style="112" customWidth="1"/>
    <col min="1011" max="1011" width="12.75" style="112" customWidth="1"/>
    <col min="1012" max="1012" width="12.875" style="112" customWidth="1"/>
    <col min="1013" max="1016" width="10.375" style="112" customWidth="1"/>
    <col min="1017" max="1017" width="65.25" style="112" customWidth="1"/>
    <col min="1018" max="1265" width="9" style="112"/>
    <col min="1266" max="1266" width="7.125" style="112" customWidth="1"/>
    <col min="1267" max="1267" width="12.75" style="112" customWidth="1"/>
    <col min="1268" max="1268" width="12.875" style="112" customWidth="1"/>
    <col min="1269" max="1272" width="10.375" style="112" customWidth="1"/>
    <col min="1273" max="1273" width="65.25" style="112" customWidth="1"/>
    <col min="1274" max="1521" width="9" style="112"/>
    <col min="1522" max="1522" width="7.125" style="112" customWidth="1"/>
    <col min="1523" max="1523" width="12.75" style="112" customWidth="1"/>
    <col min="1524" max="1524" width="12.875" style="112" customWidth="1"/>
    <col min="1525" max="1528" width="10.375" style="112" customWidth="1"/>
    <col min="1529" max="1529" width="65.25" style="112" customWidth="1"/>
    <col min="1530" max="1777" width="9" style="112"/>
    <col min="1778" max="1778" width="7.125" style="112" customWidth="1"/>
    <col min="1779" max="1779" width="12.75" style="112" customWidth="1"/>
    <col min="1780" max="1780" width="12.875" style="112" customWidth="1"/>
    <col min="1781" max="1784" width="10.375" style="112" customWidth="1"/>
    <col min="1785" max="1785" width="65.25" style="112" customWidth="1"/>
    <col min="1786" max="2033" width="9" style="112"/>
    <col min="2034" max="2034" width="7.125" style="112" customWidth="1"/>
    <col min="2035" max="2035" width="12.75" style="112" customWidth="1"/>
    <col min="2036" max="2036" width="12.875" style="112" customWidth="1"/>
    <col min="2037" max="2040" width="10.375" style="112" customWidth="1"/>
    <col min="2041" max="2041" width="65.25" style="112" customWidth="1"/>
    <col min="2042" max="2289" width="9" style="112"/>
    <col min="2290" max="2290" width="7.125" style="112" customWidth="1"/>
    <col min="2291" max="2291" width="12.75" style="112" customWidth="1"/>
    <col min="2292" max="2292" width="12.875" style="112" customWidth="1"/>
    <col min="2293" max="2296" width="10.375" style="112" customWidth="1"/>
    <col min="2297" max="2297" width="65.25" style="112" customWidth="1"/>
    <col min="2298" max="2545" width="9" style="112"/>
    <col min="2546" max="2546" width="7.125" style="112" customWidth="1"/>
    <col min="2547" max="2547" width="12.75" style="112" customWidth="1"/>
    <col min="2548" max="2548" width="12.875" style="112" customWidth="1"/>
    <col min="2549" max="2552" width="10.375" style="112" customWidth="1"/>
    <col min="2553" max="2553" width="65.25" style="112" customWidth="1"/>
    <col min="2554" max="2801" width="9" style="112"/>
    <col min="2802" max="2802" width="7.125" style="112" customWidth="1"/>
    <col min="2803" max="2803" width="12.75" style="112" customWidth="1"/>
    <col min="2804" max="2804" width="12.875" style="112" customWidth="1"/>
    <col min="2805" max="2808" width="10.375" style="112" customWidth="1"/>
    <col min="2809" max="2809" width="65.25" style="112" customWidth="1"/>
    <col min="2810" max="3057" width="9" style="112"/>
    <col min="3058" max="3058" width="7.125" style="112" customWidth="1"/>
    <col min="3059" max="3059" width="12.75" style="112" customWidth="1"/>
    <col min="3060" max="3060" width="12.875" style="112" customWidth="1"/>
    <col min="3061" max="3064" width="10.375" style="112" customWidth="1"/>
    <col min="3065" max="3065" width="65.25" style="112" customWidth="1"/>
    <col min="3066" max="3313" width="9" style="112"/>
    <col min="3314" max="3314" width="7.125" style="112" customWidth="1"/>
    <col min="3315" max="3315" width="12.75" style="112" customWidth="1"/>
    <col min="3316" max="3316" width="12.875" style="112" customWidth="1"/>
    <col min="3317" max="3320" width="10.375" style="112" customWidth="1"/>
    <col min="3321" max="3321" width="65.25" style="112" customWidth="1"/>
    <col min="3322" max="3569" width="9" style="112"/>
    <col min="3570" max="3570" width="7.125" style="112" customWidth="1"/>
    <col min="3571" max="3571" width="12.75" style="112" customWidth="1"/>
    <col min="3572" max="3572" width="12.875" style="112" customWidth="1"/>
    <col min="3573" max="3576" width="10.375" style="112" customWidth="1"/>
    <col min="3577" max="3577" width="65.25" style="112" customWidth="1"/>
    <col min="3578" max="3825" width="9" style="112"/>
    <col min="3826" max="3826" width="7.125" style="112" customWidth="1"/>
    <col min="3827" max="3827" width="12.75" style="112" customWidth="1"/>
    <col min="3828" max="3828" width="12.875" style="112" customWidth="1"/>
    <col min="3829" max="3832" width="10.375" style="112" customWidth="1"/>
    <col min="3833" max="3833" width="65.25" style="112" customWidth="1"/>
    <col min="3834" max="4081" width="9" style="112"/>
    <col min="4082" max="4082" width="7.125" style="112" customWidth="1"/>
    <col min="4083" max="4083" width="12.75" style="112" customWidth="1"/>
    <col min="4084" max="4084" width="12.875" style="112" customWidth="1"/>
    <col min="4085" max="4088" width="10.375" style="112" customWidth="1"/>
    <col min="4089" max="4089" width="65.25" style="112" customWidth="1"/>
    <col min="4090" max="4337" width="9" style="112"/>
    <col min="4338" max="4338" width="7.125" style="112" customWidth="1"/>
    <col min="4339" max="4339" width="12.75" style="112" customWidth="1"/>
    <col min="4340" max="4340" width="12.875" style="112" customWidth="1"/>
    <col min="4341" max="4344" width="10.375" style="112" customWidth="1"/>
    <col min="4345" max="4345" width="65.25" style="112" customWidth="1"/>
    <col min="4346" max="4593" width="9" style="112"/>
    <col min="4594" max="4594" width="7.125" style="112" customWidth="1"/>
    <col min="4595" max="4595" width="12.75" style="112" customWidth="1"/>
    <col min="4596" max="4596" width="12.875" style="112" customWidth="1"/>
    <col min="4597" max="4600" width="10.375" style="112" customWidth="1"/>
    <col min="4601" max="4601" width="65.25" style="112" customWidth="1"/>
    <col min="4602" max="4849" width="9" style="112"/>
    <col min="4850" max="4850" width="7.125" style="112" customWidth="1"/>
    <col min="4851" max="4851" width="12.75" style="112" customWidth="1"/>
    <col min="4852" max="4852" width="12.875" style="112" customWidth="1"/>
    <col min="4853" max="4856" width="10.375" style="112" customWidth="1"/>
    <col min="4857" max="4857" width="65.25" style="112" customWidth="1"/>
    <col min="4858" max="5105" width="9" style="112"/>
    <col min="5106" max="5106" width="7.125" style="112" customWidth="1"/>
    <col min="5107" max="5107" width="12.75" style="112" customWidth="1"/>
    <col min="5108" max="5108" width="12.875" style="112" customWidth="1"/>
    <col min="5109" max="5112" width="10.375" style="112" customWidth="1"/>
    <col min="5113" max="5113" width="65.25" style="112" customWidth="1"/>
    <col min="5114" max="5361" width="9" style="112"/>
    <col min="5362" max="5362" width="7.125" style="112" customWidth="1"/>
    <col min="5363" max="5363" width="12.75" style="112" customWidth="1"/>
    <col min="5364" max="5364" width="12.875" style="112" customWidth="1"/>
    <col min="5365" max="5368" width="10.375" style="112" customWidth="1"/>
    <col min="5369" max="5369" width="65.25" style="112" customWidth="1"/>
    <col min="5370" max="5617" width="9" style="112"/>
    <col min="5618" max="5618" width="7.125" style="112" customWidth="1"/>
    <col min="5619" max="5619" width="12.75" style="112" customWidth="1"/>
    <col min="5620" max="5620" width="12.875" style="112" customWidth="1"/>
    <col min="5621" max="5624" width="10.375" style="112" customWidth="1"/>
    <col min="5625" max="5625" width="65.25" style="112" customWidth="1"/>
    <col min="5626" max="5873" width="9" style="112"/>
    <col min="5874" max="5874" width="7.125" style="112" customWidth="1"/>
    <col min="5875" max="5875" width="12.75" style="112" customWidth="1"/>
    <col min="5876" max="5876" width="12.875" style="112" customWidth="1"/>
    <col min="5877" max="5880" width="10.375" style="112" customWidth="1"/>
    <col min="5881" max="5881" width="65.25" style="112" customWidth="1"/>
    <col min="5882" max="6129" width="9" style="112"/>
    <col min="6130" max="6130" width="7.125" style="112" customWidth="1"/>
    <col min="6131" max="6131" width="12.75" style="112" customWidth="1"/>
    <col min="6132" max="6132" width="12.875" style="112" customWidth="1"/>
    <col min="6133" max="6136" width="10.375" style="112" customWidth="1"/>
    <col min="6137" max="6137" width="65.25" style="112" customWidth="1"/>
    <col min="6138" max="6385" width="9" style="112"/>
    <col min="6386" max="6386" width="7.125" style="112" customWidth="1"/>
    <col min="6387" max="6387" width="12.75" style="112" customWidth="1"/>
    <col min="6388" max="6388" width="12.875" style="112" customWidth="1"/>
    <col min="6389" max="6392" width="10.375" style="112" customWidth="1"/>
    <col min="6393" max="6393" width="65.25" style="112" customWidth="1"/>
    <col min="6394" max="6641" width="9" style="112"/>
    <col min="6642" max="6642" width="7.125" style="112" customWidth="1"/>
    <col min="6643" max="6643" width="12.75" style="112" customWidth="1"/>
    <col min="6644" max="6644" width="12.875" style="112" customWidth="1"/>
    <col min="6645" max="6648" width="10.375" style="112" customWidth="1"/>
    <col min="6649" max="6649" width="65.25" style="112" customWidth="1"/>
    <col min="6650" max="6897" width="9" style="112"/>
    <col min="6898" max="6898" width="7.125" style="112" customWidth="1"/>
    <col min="6899" max="6899" width="12.75" style="112" customWidth="1"/>
    <col min="6900" max="6900" width="12.875" style="112" customWidth="1"/>
    <col min="6901" max="6904" width="10.375" style="112" customWidth="1"/>
    <col min="6905" max="6905" width="65.25" style="112" customWidth="1"/>
    <col min="6906" max="7153" width="9" style="112"/>
    <col min="7154" max="7154" width="7.125" style="112" customWidth="1"/>
    <col min="7155" max="7155" width="12.75" style="112" customWidth="1"/>
    <col min="7156" max="7156" width="12.875" style="112" customWidth="1"/>
    <col min="7157" max="7160" width="10.375" style="112" customWidth="1"/>
    <col min="7161" max="7161" width="65.25" style="112" customWidth="1"/>
    <col min="7162" max="7409" width="9" style="112"/>
    <col min="7410" max="7410" width="7.125" style="112" customWidth="1"/>
    <col min="7411" max="7411" width="12.75" style="112" customWidth="1"/>
    <col min="7412" max="7412" width="12.875" style="112" customWidth="1"/>
    <col min="7413" max="7416" width="10.375" style="112" customWidth="1"/>
    <col min="7417" max="7417" width="65.25" style="112" customWidth="1"/>
    <col min="7418" max="7665" width="9" style="112"/>
    <col min="7666" max="7666" width="7.125" style="112" customWidth="1"/>
    <col min="7667" max="7667" width="12.75" style="112" customWidth="1"/>
    <col min="7668" max="7668" width="12.875" style="112" customWidth="1"/>
    <col min="7669" max="7672" width="10.375" style="112" customWidth="1"/>
    <col min="7673" max="7673" width="65.25" style="112" customWidth="1"/>
    <col min="7674" max="7921" width="9" style="112"/>
    <col min="7922" max="7922" width="7.125" style="112" customWidth="1"/>
    <col min="7923" max="7923" width="12.75" style="112" customWidth="1"/>
    <col min="7924" max="7924" width="12.875" style="112" customWidth="1"/>
    <col min="7925" max="7928" width="10.375" style="112" customWidth="1"/>
    <col min="7929" max="7929" width="65.25" style="112" customWidth="1"/>
    <col min="7930" max="8177" width="9" style="112"/>
    <col min="8178" max="8178" width="7.125" style="112" customWidth="1"/>
    <col min="8179" max="8179" width="12.75" style="112" customWidth="1"/>
    <col min="8180" max="8180" width="12.875" style="112" customWidth="1"/>
    <col min="8181" max="8184" width="10.375" style="112" customWidth="1"/>
    <col min="8185" max="8185" width="65.25" style="112" customWidth="1"/>
    <col min="8186" max="8433" width="9" style="112"/>
    <col min="8434" max="8434" width="7.125" style="112" customWidth="1"/>
    <col min="8435" max="8435" width="12.75" style="112" customWidth="1"/>
    <col min="8436" max="8436" width="12.875" style="112" customWidth="1"/>
    <col min="8437" max="8440" width="10.375" style="112" customWidth="1"/>
    <col min="8441" max="8441" width="65.25" style="112" customWidth="1"/>
    <col min="8442" max="8689" width="9" style="112"/>
    <col min="8690" max="8690" width="7.125" style="112" customWidth="1"/>
    <col min="8691" max="8691" width="12.75" style="112" customWidth="1"/>
    <col min="8692" max="8692" width="12.875" style="112" customWidth="1"/>
    <col min="8693" max="8696" width="10.375" style="112" customWidth="1"/>
    <col min="8697" max="8697" width="65.25" style="112" customWidth="1"/>
    <col min="8698" max="8945" width="9" style="112"/>
    <col min="8946" max="8946" width="7.125" style="112" customWidth="1"/>
    <col min="8947" max="8947" width="12.75" style="112" customWidth="1"/>
    <col min="8948" max="8948" width="12.875" style="112" customWidth="1"/>
    <col min="8949" max="8952" width="10.375" style="112" customWidth="1"/>
    <col min="8953" max="8953" width="65.25" style="112" customWidth="1"/>
    <col min="8954" max="9201" width="9" style="112"/>
    <col min="9202" max="9202" width="7.125" style="112" customWidth="1"/>
    <col min="9203" max="9203" width="12.75" style="112" customWidth="1"/>
    <col min="9204" max="9204" width="12.875" style="112" customWidth="1"/>
    <col min="9205" max="9208" width="10.375" style="112" customWidth="1"/>
    <col min="9209" max="9209" width="65.25" style="112" customWidth="1"/>
    <col min="9210" max="9457" width="9" style="112"/>
    <col min="9458" max="9458" width="7.125" style="112" customWidth="1"/>
    <col min="9459" max="9459" width="12.75" style="112" customWidth="1"/>
    <col min="9460" max="9460" width="12.875" style="112" customWidth="1"/>
    <col min="9461" max="9464" width="10.375" style="112" customWidth="1"/>
    <col min="9465" max="9465" width="65.25" style="112" customWidth="1"/>
    <col min="9466" max="9713" width="9" style="112"/>
    <col min="9714" max="9714" width="7.125" style="112" customWidth="1"/>
    <col min="9715" max="9715" width="12.75" style="112" customWidth="1"/>
    <col min="9716" max="9716" width="12.875" style="112" customWidth="1"/>
    <col min="9717" max="9720" width="10.375" style="112" customWidth="1"/>
    <col min="9721" max="9721" width="65.25" style="112" customWidth="1"/>
    <col min="9722" max="9969" width="9" style="112"/>
    <col min="9970" max="9970" width="7.125" style="112" customWidth="1"/>
    <col min="9971" max="9971" width="12.75" style="112" customWidth="1"/>
    <col min="9972" max="9972" width="12.875" style="112" customWidth="1"/>
    <col min="9973" max="9976" width="10.375" style="112" customWidth="1"/>
    <col min="9977" max="9977" width="65.25" style="112" customWidth="1"/>
    <col min="9978" max="10225" width="9" style="112"/>
    <col min="10226" max="10226" width="7.125" style="112" customWidth="1"/>
    <col min="10227" max="10227" width="12.75" style="112" customWidth="1"/>
    <col min="10228" max="10228" width="12.875" style="112" customWidth="1"/>
    <col min="10229" max="10232" width="10.375" style="112" customWidth="1"/>
    <col min="10233" max="10233" width="65.25" style="112" customWidth="1"/>
    <col min="10234" max="10481" width="9" style="112"/>
    <col min="10482" max="10482" width="7.125" style="112" customWidth="1"/>
    <col min="10483" max="10483" width="12.75" style="112" customWidth="1"/>
    <col min="10484" max="10484" width="12.875" style="112" customWidth="1"/>
    <col min="10485" max="10488" width="10.375" style="112" customWidth="1"/>
    <col min="10489" max="10489" width="65.25" style="112" customWidth="1"/>
    <col min="10490" max="10737" width="9" style="112"/>
    <col min="10738" max="10738" width="7.125" style="112" customWidth="1"/>
    <col min="10739" max="10739" width="12.75" style="112" customWidth="1"/>
    <col min="10740" max="10740" width="12.875" style="112" customWidth="1"/>
    <col min="10741" max="10744" width="10.375" style="112" customWidth="1"/>
    <col min="10745" max="10745" width="65.25" style="112" customWidth="1"/>
    <col min="10746" max="10993" width="9" style="112"/>
    <col min="10994" max="10994" width="7.125" style="112" customWidth="1"/>
    <col min="10995" max="10995" width="12.75" style="112" customWidth="1"/>
    <col min="10996" max="10996" width="12.875" style="112" customWidth="1"/>
    <col min="10997" max="11000" width="10.375" style="112" customWidth="1"/>
    <col min="11001" max="11001" width="65.25" style="112" customWidth="1"/>
    <col min="11002" max="11249" width="9" style="112"/>
    <col min="11250" max="11250" width="7.125" style="112" customWidth="1"/>
    <col min="11251" max="11251" width="12.75" style="112" customWidth="1"/>
    <col min="11252" max="11252" width="12.875" style="112" customWidth="1"/>
    <col min="11253" max="11256" width="10.375" style="112" customWidth="1"/>
    <col min="11257" max="11257" width="65.25" style="112" customWidth="1"/>
    <col min="11258" max="11505" width="9" style="112"/>
    <col min="11506" max="11506" width="7.125" style="112" customWidth="1"/>
    <col min="11507" max="11507" width="12.75" style="112" customWidth="1"/>
    <col min="11508" max="11508" width="12.875" style="112" customWidth="1"/>
    <col min="11509" max="11512" width="10.375" style="112" customWidth="1"/>
    <col min="11513" max="11513" width="65.25" style="112" customWidth="1"/>
    <col min="11514" max="11761" width="9" style="112"/>
    <col min="11762" max="11762" width="7.125" style="112" customWidth="1"/>
    <col min="11763" max="11763" width="12.75" style="112" customWidth="1"/>
    <col min="11764" max="11764" width="12.875" style="112" customWidth="1"/>
    <col min="11765" max="11768" width="10.375" style="112" customWidth="1"/>
    <col min="11769" max="11769" width="65.25" style="112" customWidth="1"/>
    <col min="11770" max="12017" width="9" style="112"/>
    <col min="12018" max="12018" width="7.125" style="112" customWidth="1"/>
    <col min="12019" max="12019" width="12.75" style="112" customWidth="1"/>
    <col min="12020" max="12020" width="12.875" style="112" customWidth="1"/>
    <col min="12021" max="12024" width="10.375" style="112" customWidth="1"/>
    <col min="12025" max="12025" width="65.25" style="112" customWidth="1"/>
    <col min="12026" max="12273" width="9" style="112"/>
    <col min="12274" max="12274" width="7.125" style="112" customWidth="1"/>
    <col min="12275" max="12275" width="12.75" style="112" customWidth="1"/>
    <col min="12276" max="12276" width="12.875" style="112" customWidth="1"/>
    <col min="12277" max="12280" width="10.375" style="112" customWidth="1"/>
    <col min="12281" max="12281" width="65.25" style="112" customWidth="1"/>
    <col min="12282" max="12529" width="9" style="112"/>
    <col min="12530" max="12530" width="7.125" style="112" customWidth="1"/>
    <col min="12531" max="12531" width="12.75" style="112" customWidth="1"/>
    <col min="12532" max="12532" width="12.875" style="112" customWidth="1"/>
    <col min="12533" max="12536" width="10.375" style="112" customWidth="1"/>
    <col min="12537" max="12537" width="65.25" style="112" customWidth="1"/>
    <col min="12538" max="12785" width="9" style="112"/>
    <col min="12786" max="12786" width="7.125" style="112" customWidth="1"/>
    <col min="12787" max="12787" width="12.75" style="112" customWidth="1"/>
    <col min="12788" max="12788" width="12.875" style="112" customWidth="1"/>
    <col min="12789" max="12792" width="10.375" style="112" customWidth="1"/>
    <col min="12793" max="12793" width="65.25" style="112" customWidth="1"/>
    <col min="12794" max="13041" width="9" style="112"/>
    <col min="13042" max="13042" width="7.125" style="112" customWidth="1"/>
    <col min="13043" max="13043" width="12.75" style="112" customWidth="1"/>
    <col min="13044" max="13044" width="12.875" style="112" customWidth="1"/>
    <col min="13045" max="13048" width="10.375" style="112" customWidth="1"/>
    <col min="13049" max="13049" width="65.25" style="112" customWidth="1"/>
    <col min="13050" max="13297" width="9" style="112"/>
    <col min="13298" max="13298" width="7.125" style="112" customWidth="1"/>
    <col min="13299" max="13299" width="12.75" style="112" customWidth="1"/>
    <col min="13300" max="13300" width="12.875" style="112" customWidth="1"/>
    <col min="13301" max="13304" width="10.375" style="112" customWidth="1"/>
    <col min="13305" max="13305" width="65.25" style="112" customWidth="1"/>
    <col min="13306" max="13553" width="9" style="112"/>
    <col min="13554" max="13554" width="7.125" style="112" customWidth="1"/>
    <col min="13555" max="13555" width="12.75" style="112" customWidth="1"/>
    <col min="13556" max="13556" width="12.875" style="112" customWidth="1"/>
    <col min="13557" max="13560" width="10.375" style="112" customWidth="1"/>
    <col min="13561" max="13561" width="65.25" style="112" customWidth="1"/>
    <col min="13562" max="13809" width="9" style="112"/>
    <col min="13810" max="13810" width="7.125" style="112" customWidth="1"/>
    <col min="13811" max="13811" width="12.75" style="112" customWidth="1"/>
    <col min="13812" max="13812" width="12.875" style="112" customWidth="1"/>
    <col min="13813" max="13816" width="10.375" style="112" customWidth="1"/>
    <col min="13817" max="13817" width="65.25" style="112" customWidth="1"/>
    <col min="13818" max="14065" width="9" style="112"/>
    <col min="14066" max="14066" width="7.125" style="112" customWidth="1"/>
    <col min="14067" max="14067" width="12.75" style="112" customWidth="1"/>
    <col min="14068" max="14068" width="12.875" style="112" customWidth="1"/>
    <col min="14069" max="14072" width="10.375" style="112" customWidth="1"/>
    <col min="14073" max="14073" width="65.25" style="112" customWidth="1"/>
    <col min="14074" max="14321" width="9" style="112"/>
    <col min="14322" max="14322" width="7.125" style="112" customWidth="1"/>
    <col min="14323" max="14323" width="12.75" style="112" customWidth="1"/>
    <col min="14324" max="14324" width="12.875" style="112" customWidth="1"/>
    <col min="14325" max="14328" width="10.375" style="112" customWidth="1"/>
    <col min="14329" max="14329" width="65.25" style="112" customWidth="1"/>
    <col min="14330" max="14577" width="9" style="112"/>
    <col min="14578" max="14578" width="7.125" style="112" customWidth="1"/>
    <col min="14579" max="14579" width="12.75" style="112" customWidth="1"/>
    <col min="14580" max="14580" width="12.875" style="112" customWidth="1"/>
    <col min="14581" max="14584" width="10.375" style="112" customWidth="1"/>
    <col min="14585" max="14585" width="65.25" style="112" customWidth="1"/>
    <col min="14586" max="14833" width="9" style="112"/>
    <col min="14834" max="14834" width="7.125" style="112" customWidth="1"/>
    <col min="14835" max="14835" width="12.75" style="112" customWidth="1"/>
    <col min="14836" max="14836" width="12.875" style="112" customWidth="1"/>
    <col min="14837" max="14840" width="10.375" style="112" customWidth="1"/>
    <col min="14841" max="14841" width="65.25" style="112" customWidth="1"/>
    <col min="14842" max="15089" width="9" style="112"/>
    <col min="15090" max="15090" width="7.125" style="112" customWidth="1"/>
    <col min="15091" max="15091" width="12.75" style="112" customWidth="1"/>
    <col min="15092" max="15092" width="12.875" style="112" customWidth="1"/>
    <col min="15093" max="15096" width="10.375" style="112" customWidth="1"/>
    <col min="15097" max="15097" width="65.25" style="112" customWidth="1"/>
    <col min="15098" max="15345" width="9" style="112"/>
    <col min="15346" max="15346" width="7.125" style="112" customWidth="1"/>
    <col min="15347" max="15347" width="12.75" style="112" customWidth="1"/>
    <col min="15348" max="15348" width="12.875" style="112" customWidth="1"/>
    <col min="15349" max="15352" width="10.375" style="112" customWidth="1"/>
    <col min="15353" max="15353" width="65.25" style="112" customWidth="1"/>
    <col min="15354" max="15601" width="9" style="112"/>
    <col min="15602" max="15602" width="7.125" style="112" customWidth="1"/>
    <col min="15603" max="15603" width="12.75" style="112" customWidth="1"/>
    <col min="15604" max="15604" width="12.875" style="112" customWidth="1"/>
    <col min="15605" max="15608" width="10.375" style="112" customWidth="1"/>
    <col min="15609" max="15609" width="65.25" style="112" customWidth="1"/>
    <col min="15610" max="15857" width="9" style="112"/>
    <col min="15858" max="15858" width="7.125" style="112" customWidth="1"/>
    <col min="15859" max="15859" width="12.75" style="112" customWidth="1"/>
    <col min="15860" max="15860" width="12.875" style="112" customWidth="1"/>
    <col min="15861" max="15864" width="10.375" style="112" customWidth="1"/>
    <col min="15865" max="15865" width="65.25" style="112" customWidth="1"/>
    <col min="15866" max="16113" width="9" style="112"/>
    <col min="16114" max="16114" width="7.125" style="112" customWidth="1"/>
    <col min="16115" max="16115" width="12.75" style="112" customWidth="1"/>
    <col min="16116" max="16116" width="12.875" style="112" customWidth="1"/>
    <col min="16117" max="16120" width="10.375" style="112" customWidth="1"/>
    <col min="16121" max="16121" width="65.25" style="112" customWidth="1"/>
    <col min="16122" max="16384" width="9" style="112"/>
  </cols>
  <sheetData>
    <row r="1" spans="1:8" ht="21" x14ac:dyDescent="0.35">
      <c r="A1" s="301" t="s">
        <v>1427</v>
      </c>
      <c r="B1" s="301"/>
      <c r="C1" s="301"/>
      <c r="D1" s="301"/>
      <c r="E1" s="301"/>
      <c r="F1" s="301"/>
      <c r="G1" s="301"/>
      <c r="H1" s="301"/>
    </row>
    <row r="2" spans="1:8" ht="21" x14ac:dyDescent="0.35">
      <c r="A2" s="302" t="s">
        <v>2316</v>
      </c>
      <c r="B2" s="302"/>
      <c r="C2" s="302"/>
      <c r="D2" s="302"/>
      <c r="E2" s="302"/>
      <c r="F2" s="302"/>
      <c r="G2" s="302"/>
      <c r="H2" s="302"/>
    </row>
    <row r="3" spans="1:8" s="113" customFormat="1" ht="42" x14ac:dyDescent="0.25">
      <c r="A3" s="303" t="s">
        <v>65</v>
      </c>
      <c r="B3" s="303" t="s">
        <v>1428</v>
      </c>
      <c r="C3" s="249" t="s">
        <v>1429</v>
      </c>
      <c r="D3" s="250" t="s">
        <v>1430</v>
      </c>
      <c r="E3" s="305" t="s">
        <v>66</v>
      </c>
      <c r="F3" s="251" t="s">
        <v>67</v>
      </c>
      <c r="G3" s="307" t="s">
        <v>66</v>
      </c>
      <c r="H3" s="303" t="s">
        <v>1431</v>
      </c>
    </row>
    <row r="4" spans="1:8" s="113" customFormat="1" ht="21" x14ac:dyDescent="0.25">
      <c r="A4" s="304"/>
      <c r="B4" s="304"/>
      <c r="C4" s="249" t="s">
        <v>1432</v>
      </c>
      <c r="D4" s="252" t="s">
        <v>1432</v>
      </c>
      <c r="E4" s="306"/>
      <c r="F4" s="251" t="s">
        <v>1432</v>
      </c>
      <c r="G4" s="308"/>
      <c r="H4" s="304"/>
    </row>
    <row r="5" spans="1:8" s="284" customFormat="1" ht="21" x14ac:dyDescent="0.2">
      <c r="A5" s="278">
        <v>1</v>
      </c>
      <c r="B5" s="279" t="s">
        <v>59</v>
      </c>
      <c r="C5" s="280">
        <v>61</v>
      </c>
      <c r="D5" s="250">
        <f>C5-F5</f>
        <v>60</v>
      </c>
      <c r="E5" s="281">
        <f t="shared" ref="E5:E12" si="0">D5/C5*100</f>
        <v>98.360655737704917</v>
      </c>
      <c r="F5" s="251">
        <v>1</v>
      </c>
      <c r="G5" s="282">
        <f t="shared" ref="G5:G11" si="1">F5/C5*100</f>
        <v>1.639344262295082</v>
      </c>
      <c r="H5" s="283" t="s">
        <v>2323</v>
      </c>
    </row>
    <row r="6" spans="1:8" s="284" customFormat="1" ht="21" x14ac:dyDescent="0.2">
      <c r="A6" s="278">
        <v>2</v>
      </c>
      <c r="B6" s="279" t="s">
        <v>63</v>
      </c>
      <c r="C6" s="280">
        <v>83</v>
      </c>
      <c r="D6" s="250">
        <f t="shared" ref="D6:D11" si="2">C6-F6</f>
        <v>83</v>
      </c>
      <c r="E6" s="281">
        <f t="shared" si="0"/>
        <v>100</v>
      </c>
      <c r="F6" s="251"/>
      <c r="G6" s="282">
        <f t="shared" si="1"/>
        <v>0</v>
      </c>
      <c r="H6" s="283"/>
    </row>
    <row r="7" spans="1:8" ht="21" x14ac:dyDescent="0.35">
      <c r="A7" s="210">
        <v>3</v>
      </c>
      <c r="B7" s="181" t="s">
        <v>64</v>
      </c>
      <c r="C7" s="253">
        <v>210</v>
      </c>
      <c r="D7" s="250">
        <f t="shared" si="2"/>
        <v>210</v>
      </c>
      <c r="E7" s="254">
        <f t="shared" si="0"/>
        <v>100</v>
      </c>
      <c r="F7" s="255"/>
      <c r="G7" s="256">
        <f t="shared" si="1"/>
        <v>0</v>
      </c>
      <c r="H7" s="257" t="s">
        <v>1437</v>
      </c>
    </row>
    <row r="8" spans="1:8" ht="21" x14ac:dyDescent="0.35">
      <c r="A8" s="210">
        <v>4</v>
      </c>
      <c r="B8" s="181" t="s">
        <v>60</v>
      </c>
      <c r="C8" s="253">
        <v>127</v>
      </c>
      <c r="D8" s="250">
        <f t="shared" si="2"/>
        <v>127</v>
      </c>
      <c r="E8" s="254">
        <f t="shared" si="0"/>
        <v>100</v>
      </c>
      <c r="F8" s="255"/>
      <c r="G8" s="256">
        <f t="shared" si="1"/>
        <v>0</v>
      </c>
      <c r="H8" s="181"/>
    </row>
    <row r="9" spans="1:8" ht="21" x14ac:dyDescent="0.35">
      <c r="A9" s="210">
        <v>5</v>
      </c>
      <c r="B9" s="181" t="s">
        <v>62</v>
      </c>
      <c r="C9" s="253">
        <v>74</v>
      </c>
      <c r="D9" s="250">
        <f t="shared" si="2"/>
        <v>71</v>
      </c>
      <c r="E9" s="254">
        <f t="shared" si="0"/>
        <v>95.945945945945937</v>
      </c>
      <c r="F9" s="255">
        <v>3</v>
      </c>
      <c r="G9" s="256">
        <f t="shared" si="1"/>
        <v>4.0540540540540544</v>
      </c>
      <c r="H9" s="181" t="s">
        <v>2324</v>
      </c>
    </row>
    <row r="10" spans="1:8" ht="21" x14ac:dyDescent="0.35">
      <c r="A10" s="210">
        <v>6</v>
      </c>
      <c r="B10" s="181" t="s">
        <v>61</v>
      </c>
      <c r="C10" s="253">
        <v>168</v>
      </c>
      <c r="D10" s="250">
        <f t="shared" si="2"/>
        <v>167</v>
      </c>
      <c r="E10" s="254">
        <f t="shared" si="0"/>
        <v>99.404761904761912</v>
      </c>
      <c r="F10" s="255">
        <v>1</v>
      </c>
      <c r="G10" s="256">
        <f t="shared" si="1"/>
        <v>0.59523809523809523</v>
      </c>
      <c r="H10" s="181" t="s">
        <v>2325</v>
      </c>
    </row>
    <row r="11" spans="1:8" ht="21" x14ac:dyDescent="0.35">
      <c r="A11" s="210">
        <v>7</v>
      </c>
      <c r="B11" s="181" t="s">
        <v>58</v>
      </c>
      <c r="C11" s="253">
        <v>151</v>
      </c>
      <c r="D11" s="250">
        <f t="shared" si="2"/>
        <v>150</v>
      </c>
      <c r="E11" s="254">
        <f t="shared" si="0"/>
        <v>99.337748344370851</v>
      </c>
      <c r="F11" s="255">
        <v>1</v>
      </c>
      <c r="G11" s="258">
        <f t="shared" si="1"/>
        <v>0.66225165562913912</v>
      </c>
      <c r="H11" s="257" t="s">
        <v>2326</v>
      </c>
    </row>
    <row r="12" spans="1:8" ht="21.75" thickBot="1" x14ac:dyDescent="0.4">
      <c r="A12" s="296" t="s">
        <v>1433</v>
      </c>
      <c r="B12" s="297"/>
      <c r="C12" s="259">
        <f>SUM(C5:C11)</f>
        <v>874</v>
      </c>
      <c r="D12" s="260">
        <f>SUM(D5:D11)</f>
        <v>868</v>
      </c>
      <c r="E12" s="261">
        <f t="shared" si="0"/>
        <v>99.313501144164761</v>
      </c>
      <c r="F12" s="262">
        <f>SUM(F5:F11)</f>
        <v>6</v>
      </c>
      <c r="G12" s="263">
        <f>F12/C12*100</f>
        <v>0.68649885583524028</v>
      </c>
      <c r="H12" s="264"/>
    </row>
    <row r="13" spans="1:8" ht="21.75" thickTop="1" x14ac:dyDescent="0.35">
      <c r="A13" s="133"/>
      <c r="B13" s="265" t="s">
        <v>1428</v>
      </c>
      <c r="C13" s="139" t="s">
        <v>1434</v>
      </c>
      <c r="D13" s="139" t="s">
        <v>1435</v>
      </c>
      <c r="E13" s="133"/>
      <c r="F13" s="133"/>
      <c r="G13" s="133"/>
      <c r="H13" s="133"/>
    </row>
    <row r="14" spans="1:8" x14ac:dyDescent="0.25">
      <c r="B14" s="114" t="s">
        <v>59</v>
      </c>
      <c r="C14" s="117">
        <f t="shared" ref="C14:C21" si="3">E5</f>
        <v>98.360655737704917</v>
      </c>
      <c r="D14" s="118">
        <f t="shared" ref="D14:D21" si="4">G5</f>
        <v>1.639344262295082</v>
      </c>
    </row>
    <row r="15" spans="1:8" x14ac:dyDescent="0.25">
      <c r="B15" s="114" t="s">
        <v>63</v>
      </c>
      <c r="C15" s="117">
        <f t="shared" si="3"/>
        <v>100</v>
      </c>
      <c r="D15" s="118">
        <f t="shared" si="4"/>
        <v>0</v>
      </c>
    </row>
    <row r="16" spans="1:8" x14ac:dyDescent="0.25">
      <c r="B16" s="114" t="s">
        <v>64</v>
      </c>
      <c r="C16" s="117">
        <f t="shared" si="3"/>
        <v>100</v>
      </c>
      <c r="D16" s="118">
        <f t="shared" si="4"/>
        <v>0</v>
      </c>
    </row>
    <row r="17" spans="2:4" x14ac:dyDescent="0.25">
      <c r="B17" s="114" t="s">
        <v>60</v>
      </c>
      <c r="C17" s="117">
        <f t="shared" si="3"/>
        <v>100</v>
      </c>
      <c r="D17" s="118">
        <f t="shared" si="4"/>
        <v>0</v>
      </c>
    </row>
    <row r="18" spans="2:4" x14ac:dyDescent="0.25">
      <c r="B18" s="114" t="s">
        <v>62</v>
      </c>
      <c r="C18" s="117">
        <f t="shared" si="3"/>
        <v>95.945945945945937</v>
      </c>
      <c r="D18" s="118">
        <f t="shared" si="4"/>
        <v>4.0540540540540544</v>
      </c>
    </row>
    <row r="19" spans="2:4" x14ac:dyDescent="0.25">
      <c r="B19" s="114" t="s">
        <v>61</v>
      </c>
      <c r="C19" s="117">
        <f t="shared" si="3"/>
        <v>99.404761904761912</v>
      </c>
      <c r="D19" s="118">
        <f t="shared" si="4"/>
        <v>0.59523809523809523</v>
      </c>
    </row>
    <row r="20" spans="2:4" x14ac:dyDescent="0.25">
      <c r="B20" s="114" t="s">
        <v>58</v>
      </c>
      <c r="C20" s="117">
        <f t="shared" si="3"/>
        <v>99.337748344370851</v>
      </c>
      <c r="D20" s="118">
        <f t="shared" si="4"/>
        <v>0.66225165562913912</v>
      </c>
    </row>
    <row r="21" spans="2:4" x14ac:dyDescent="0.25">
      <c r="B21" s="115" t="s">
        <v>1433</v>
      </c>
      <c r="C21" s="117">
        <f t="shared" si="3"/>
        <v>99.313501144164761</v>
      </c>
      <c r="D21" s="118">
        <f t="shared" si="4"/>
        <v>0.68649885583524028</v>
      </c>
    </row>
    <row r="22" spans="2:4" x14ac:dyDescent="0.25">
      <c r="C22" s="116"/>
    </row>
    <row r="33" spans="1:4" x14ac:dyDescent="0.25">
      <c r="A33" s="119" t="s">
        <v>1436</v>
      </c>
    </row>
    <row r="34" spans="1:4" x14ac:dyDescent="0.25">
      <c r="A34" s="119"/>
    </row>
    <row r="35" spans="1:4" x14ac:dyDescent="0.25">
      <c r="B35" s="120"/>
      <c r="C35" s="298"/>
      <c r="D35" s="298"/>
    </row>
    <row r="36" spans="1:4" x14ac:dyDescent="0.25">
      <c r="B36" s="119"/>
      <c r="C36" s="299"/>
      <c r="D36" s="299"/>
    </row>
    <row r="37" spans="1:4" x14ac:dyDescent="0.25">
      <c r="B37" s="119"/>
      <c r="C37" s="300"/>
      <c r="D37" s="300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N27" sqref="A1:N2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09" t="s">
        <v>68</v>
      </c>
      <c r="N1" s="309"/>
    </row>
    <row r="2" spans="1:14" x14ac:dyDescent="0.3">
      <c r="A2" s="310" t="s">
        <v>69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</row>
    <row r="3" spans="1:14" x14ac:dyDescent="0.3">
      <c r="A3" s="310" t="s">
        <v>2316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x14ac:dyDescent="0.3">
      <c r="A4" s="311" t="s">
        <v>70</v>
      </c>
      <c r="B4" s="311"/>
      <c r="C4" s="312" t="s">
        <v>71</v>
      </c>
      <c r="D4" s="312"/>
      <c r="E4" s="311" t="s">
        <v>72</v>
      </c>
      <c r="F4" s="311"/>
      <c r="G4" s="313" t="s">
        <v>73</v>
      </c>
      <c r="H4" s="313"/>
      <c r="I4" s="313" t="s">
        <v>74</v>
      </c>
      <c r="J4" s="313"/>
      <c r="K4" s="313" t="s">
        <v>75</v>
      </c>
      <c r="L4" s="313"/>
      <c r="M4" s="313" t="s">
        <v>76</v>
      </c>
      <c r="N4" s="313"/>
    </row>
    <row r="5" spans="1:14" x14ac:dyDescent="0.3">
      <c r="A5" s="122" t="s">
        <v>77</v>
      </c>
      <c r="B5" s="5" t="s">
        <v>78</v>
      </c>
      <c r="C5" s="122" t="s">
        <v>77</v>
      </c>
      <c r="D5" s="5" t="s">
        <v>78</v>
      </c>
      <c r="E5" s="122" t="s">
        <v>77</v>
      </c>
      <c r="F5" s="5" t="s">
        <v>78</v>
      </c>
      <c r="G5" s="122" t="s">
        <v>77</v>
      </c>
      <c r="H5" s="5" t="s">
        <v>78</v>
      </c>
      <c r="I5" s="122" t="s">
        <v>77</v>
      </c>
      <c r="J5" s="5" t="s">
        <v>78</v>
      </c>
      <c r="K5" s="122" t="s">
        <v>77</v>
      </c>
      <c r="L5" s="5" t="s">
        <v>78</v>
      </c>
      <c r="M5" s="122" t="s">
        <v>77</v>
      </c>
      <c r="N5" s="5" t="s">
        <v>78</v>
      </c>
    </row>
    <row r="6" spans="1:14" s="2" customFormat="1" x14ac:dyDescent="0.3">
      <c r="A6" s="3" t="s">
        <v>58</v>
      </c>
      <c r="B6" s="80">
        <v>50</v>
      </c>
      <c r="C6" s="13" t="s">
        <v>59</v>
      </c>
      <c r="D6" s="81">
        <v>36.67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50</v>
      </c>
      <c r="M6" s="3" t="s">
        <v>64</v>
      </c>
      <c r="N6" s="81">
        <v>50</v>
      </c>
    </row>
    <row r="7" spans="1:14" s="2" customFormat="1" x14ac:dyDescent="0.3">
      <c r="A7" s="3" t="s">
        <v>79</v>
      </c>
      <c r="B7" s="81">
        <v>50</v>
      </c>
      <c r="C7" s="13" t="s">
        <v>80</v>
      </c>
      <c r="D7" s="81">
        <v>45</v>
      </c>
      <c r="E7" s="3" t="s">
        <v>81</v>
      </c>
      <c r="F7" s="81">
        <v>50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50</v>
      </c>
      <c r="M7" s="3" t="s">
        <v>85</v>
      </c>
      <c r="N7" s="81">
        <v>50</v>
      </c>
    </row>
    <row r="8" spans="1:14" s="2" customFormat="1" x14ac:dyDescent="0.3">
      <c r="A8" s="3" t="s">
        <v>86</v>
      </c>
      <c r="B8" s="81">
        <v>37.06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50</v>
      </c>
      <c r="M8" s="3" t="s">
        <v>92</v>
      </c>
      <c r="N8" s="81">
        <v>50</v>
      </c>
    </row>
    <row r="9" spans="1:14" s="2" customFormat="1" x14ac:dyDescent="0.3">
      <c r="A9" s="3" t="s">
        <v>93</v>
      </c>
      <c r="B9" s="81">
        <v>50</v>
      </c>
      <c r="C9" s="13" t="s">
        <v>94</v>
      </c>
      <c r="D9" s="81">
        <v>35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20</v>
      </c>
      <c r="K9" s="42" t="s">
        <v>98</v>
      </c>
      <c r="L9" s="6">
        <v>50</v>
      </c>
      <c r="M9" s="3" t="s">
        <v>99</v>
      </c>
      <c r="N9" s="81">
        <v>50</v>
      </c>
    </row>
    <row r="10" spans="1:14" s="2" customFormat="1" x14ac:dyDescent="0.3">
      <c r="A10" s="3" t="s">
        <v>100</v>
      </c>
      <c r="B10" s="81">
        <v>50</v>
      </c>
      <c r="C10" s="13" t="s">
        <v>101</v>
      </c>
      <c r="D10" s="81">
        <v>50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35</v>
      </c>
      <c r="K10" s="42" t="s">
        <v>105</v>
      </c>
      <c r="L10" s="6">
        <v>45</v>
      </c>
      <c r="M10" s="7" t="s">
        <v>106</v>
      </c>
      <c r="N10" s="125"/>
    </row>
    <row r="11" spans="1:14" s="2" customFormat="1" x14ac:dyDescent="0.3">
      <c r="A11" s="3" t="s">
        <v>107</v>
      </c>
      <c r="B11" s="81">
        <v>50</v>
      </c>
      <c r="C11" s="13" t="s">
        <v>108</v>
      </c>
      <c r="D11" s="81">
        <v>45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9.5" thickBot="1" x14ac:dyDescent="0.35">
      <c r="A12" s="3" t="s">
        <v>114</v>
      </c>
      <c r="B12" s="81">
        <v>50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50</v>
      </c>
      <c r="I12" s="82" t="s">
        <v>118</v>
      </c>
      <c r="J12" s="81">
        <v>50</v>
      </c>
      <c r="K12" s="8" t="s">
        <v>119</v>
      </c>
      <c r="L12" s="9">
        <f>AVERAGE(L6:L11)</f>
        <v>49.166666666666664</v>
      </c>
      <c r="M12" s="3" t="s">
        <v>120</v>
      </c>
      <c r="N12" s="81">
        <v>50</v>
      </c>
    </row>
    <row r="13" spans="1:14" s="2" customFormat="1" ht="19.5" thickTop="1" x14ac:dyDescent="0.3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50</v>
      </c>
      <c r="G13" s="3" t="s">
        <v>124</v>
      </c>
      <c r="H13" s="81">
        <v>32.22</v>
      </c>
      <c r="I13" s="13" t="s">
        <v>125</v>
      </c>
      <c r="J13" s="81">
        <v>50</v>
      </c>
      <c r="K13" s="10"/>
      <c r="L13" s="10"/>
      <c r="M13" s="3" t="s">
        <v>126</v>
      </c>
      <c r="N13" s="81">
        <v>50</v>
      </c>
    </row>
    <row r="14" spans="1:14" s="2" customFormat="1" ht="19.5" thickBot="1" x14ac:dyDescent="0.35">
      <c r="A14" s="3" t="s">
        <v>127</v>
      </c>
      <c r="B14" s="81">
        <v>50</v>
      </c>
      <c r="C14" s="8" t="s">
        <v>119</v>
      </c>
      <c r="D14" s="12">
        <f>AVERAGE(D6:D13)</f>
        <v>45.208750000000002</v>
      </c>
      <c r="E14" s="13" t="s">
        <v>128</v>
      </c>
      <c r="F14" s="81">
        <v>50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20.25" thickTop="1" thickBot="1" x14ac:dyDescent="0.35">
      <c r="A15" s="3" t="s">
        <v>132</v>
      </c>
      <c r="B15" s="81">
        <v>50</v>
      </c>
      <c r="C15" s="10"/>
      <c r="D15" s="10"/>
      <c r="E15" s="3" t="s">
        <v>133</v>
      </c>
      <c r="F15" s="81">
        <v>40</v>
      </c>
      <c r="G15" s="3" t="s">
        <v>134</v>
      </c>
      <c r="H15" s="81">
        <v>50</v>
      </c>
      <c r="I15" s="8" t="s">
        <v>119</v>
      </c>
      <c r="J15" s="12">
        <f>AVERAGE(J6:J14)</f>
        <v>45</v>
      </c>
      <c r="K15" s="10"/>
      <c r="L15" s="10"/>
      <c r="M15" s="3" t="s">
        <v>135</v>
      </c>
      <c r="N15" s="81">
        <v>50</v>
      </c>
    </row>
    <row r="16" spans="1:14" s="2" customFormat="1" ht="19.5" thickTop="1" x14ac:dyDescent="0.3">
      <c r="A16" s="3" t="s">
        <v>136</v>
      </c>
      <c r="B16" s="81">
        <v>50</v>
      </c>
      <c r="C16" s="10"/>
      <c r="D16" s="10"/>
      <c r="E16" s="3" t="s">
        <v>137</v>
      </c>
      <c r="F16" s="81">
        <v>50</v>
      </c>
      <c r="G16" s="3" t="s">
        <v>138</v>
      </c>
      <c r="H16" s="81">
        <v>50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9.5" thickBot="1" x14ac:dyDescent="0.35">
      <c r="A18" s="11" t="s">
        <v>119</v>
      </c>
      <c r="B18" s="12">
        <f>AVERAGE(B6:B17)</f>
        <v>48.92166666666666</v>
      </c>
      <c r="C18" s="10"/>
      <c r="D18" s="10"/>
      <c r="E18" s="3" t="s">
        <v>144</v>
      </c>
      <c r="F18" s="81">
        <v>50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50</v>
      </c>
    </row>
    <row r="20" spans="1:14" ht="19.5" thickBot="1" x14ac:dyDescent="0.35">
      <c r="E20" s="11" t="s">
        <v>119</v>
      </c>
      <c r="F20" s="9">
        <f>AVERAGE(F6:F19)</f>
        <v>49.285714285714285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9.5" thickTop="1" x14ac:dyDescent="0.3">
      <c r="G21" s="3" t="s">
        <v>152</v>
      </c>
      <c r="H21" s="81">
        <v>50</v>
      </c>
      <c r="M21" s="3" t="s">
        <v>153</v>
      </c>
      <c r="N21" s="81">
        <v>50</v>
      </c>
    </row>
    <row r="22" spans="1:14" x14ac:dyDescent="0.3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">
      <c r="G23" s="3" t="s">
        <v>156</v>
      </c>
      <c r="H23" s="81">
        <v>50</v>
      </c>
      <c r="M23" s="3" t="s">
        <v>157</v>
      </c>
      <c r="N23" s="81">
        <v>50</v>
      </c>
    </row>
    <row r="24" spans="1:14" ht="19.5" thickBot="1" x14ac:dyDescent="0.35">
      <c r="G24" s="11" t="s">
        <v>119</v>
      </c>
      <c r="H24" s="12">
        <f>AVERAGE(H6:H23)</f>
        <v>49.012222222222221</v>
      </c>
      <c r="M24" s="3" t="s">
        <v>158</v>
      </c>
      <c r="N24" s="81">
        <v>50</v>
      </c>
    </row>
    <row r="25" spans="1:14" ht="19.5" thickTop="1" x14ac:dyDescent="0.3">
      <c r="M25" s="3" t="s">
        <v>159</v>
      </c>
      <c r="N25" s="81">
        <v>50</v>
      </c>
    </row>
    <row r="26" spans="1:14" x14ac:dyDescent="0.3">
      <c r="A26" s="14" t="s">
        <v>160</v>
      </c>
      <c r="B26" s="4" t="s">
        <v>595</v>
      </c>
      <c r="M26" s="3" t="s">
        <v>161</v>
      </c>
      <c r="N26" s="81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80" zoomScaleNormal="80" workbookViewId="0">
      <pane xSplit="2" ySplit="4" topLeftCell="C220" activePane="bottomRight" state="frozen"/>
      <selection activeCell="B12" sqref="B12"/>
      <selection pane="topRight" activeCell="B12" sqref="B12"/>
      <selection pane="bottomLeft" activeCell="B12" sqref="B12"/>
      <selection pane="bottomRight" activeCell="L230" sqref="L230"/>
    </sheetView>
  </sheetViews>
  <sheetFormatPr defaultRowHeight="21" x14ac:dyDescent="0.35"/>
  <cols>
    <col min="1" max="1" width="5.5" style="133" bestFit="1" customWidth="1"/>
    <col min="2" max="2" width="9.875" style="133" bestFit="1" customWidth="1"/>
    <col min="3" max="3" width="5.75" style="133" customWidth="1"/>
    <col min="4" max="4" width="12" style="133" bestFit="1" customWidth="1"/>
    <col min="5" max="5" width="13.5" style="133" customWidth="1"/>
    <col min="6" max="6" width="5.75" style="133" customWidth="1"/>
    <col min="7" max="7" width="20" style="133" customWidth="1"/>
    <col min="8" max="8" width="11.5" style="209" customWidth="1"/>
    <col min="9" max="9" width="4.875" style="247" customWidth="1"/>
    <col min="10" max="10" width="17.375" style="132" customWidth="1"/>
    <col min="11" max="11" width="14.875" style="131" customWidth="1"/>
    <col min="12" max="12" width="16.875" style="132" customWidth="1"/>
    <col min="13" max="13" width="17.75" style="132" customWidth="1"/>
    <col min="14" max="14" width="5.25" style="133" customWidth="1"/>
    <col min="15" max="15" width="5.125" style="133" customWidth="1"/>
    <col min="16" max="16" width="4.875" style="133" customWidth="1"/>
    <col min="17" max="17" width="17.25" style="131" bestFit="1" customWidth="1"/>
    <col min="18" max="18" width="10.75" style="132" bestFit="1" customWidth="1"/>
    <col min="19" max="239" width="9.125" style="133"/>
    <col min="240" max="240" width="6.625" style="133" customWidth="1"/>
    <col min="241" max="241" width="11.375" style="133" customWidth="1"/>
    <col min="242" max="242" width="6.875" style="133" customWidth="1"/>
    <col min="243" max="243" width="16.375" style="133" customWidth="1"/>
    <col min="244" max="244" width="14.125" style="133" customWidth="1"/>
    <col min="245" max="245" width="5.375" style="133" customWidth="1"/>
    <col min="246" max="246" width="44.875" style="133" customWidth="1"/>
    <col min="247" max="247" width="7.25" style="133" customWidth="1"/>
    <col min="248" max="248" width="6.375" style="133" customWidth="1"/>
    <col min="249" max="249" width="11.875" style="133" customWidth="1"/>
    <col min="250" max="250" width="14.625" style="133" customWidth="1"/>
    <col min="251" max="251" width="14.375" style="133" customWidth="1"/>
    <col min="252" max="252" width="12.75" style="133" customWidth="1"/>
    <col min="253" max="253" width="13.875" style="133" customWidth="1"/>
    <col min="254" max="254" width="14.375" style="133" customWidth="1"/>
    <col min="255" max="255" width="12.75" style="133" customWidth="1"/>
    <col min="256" max="256" width="13.875" style="133" customWidth="1"/>
    <col min="257" max="257" width="14.375" style="133" customWidth="1"/>
    <col min="258" max="258" width="12.75" style="133" customWidth="1"/>
    <col min="259" max="261" width="7.375" style="133" customWidth="1"/>
    <col min="262" max="262" width="10.75" style="133" customWidth="1"/>
    <col min="263" max="495" width="9.125" style="133"/>
    <col min="496" max="496" width="6.625" style="133" customWidth="1"/>
    <col min="497" max="497" width="11.375" style="133" customWidth="1"/>
    <col min="498" max="498" width="6.875" style="133" customWidth="1"/>
    <col min="499" max="499" width="16.375" style="133" customWidth="1"/>
    <col min="500" max="500" width="14.125" style="133" customWidth="1"/>
    <col min="501" max="501" width="5.375" style="133" customWidth="1"/>
    <col min="502" max="502" width="44.875" style="133" customWidth="1"/>
    <col min="503" max="503" width="7.25" style="133" customWidth="1"/>
    <col min="504" max="504" width="6.375" style="133" customWidth="1"/>
    <col min="505" max="505" width="11.875" style="133" customWidth="1"/>
    <col min="506" max="506" width="14.625" style="133" customWidth="1"/>
    <col min="507" max="507" width="14.375" style="133" customWidth="1"/>
    <col min="508" max="508" width="12.75" style="133" customWidth="1"/>
    <col min="509" max="509" width="13.875" style="133" customWidth="1"/>
    <col min="510" max="510" width="14.375" style="133" customWidth="1"/>
    <col min="511" max="511" width="12.75" style="133" customWidth="1"/>
    <col min="512" max="512" width="13.875" style="133" customWidth="1"/>
    <col min="513" max="513" width="14.375" style="133" customWidth="1"/>
    <col min="514" max="514" width="12.75" style="133" customWidth="1"/>
    <col min="515" max="517" width="7.375" style="133" customWidth="1"/>
    <col min="518" max="518" width="10.75" style="133" customWidth="1"/>
    <col min="519" max="751" width="9.125" style="133"/>
    <col min="752" max="752" width="6.625" style="133" customWidth="1"/>
    <col min="753" max="753" width="11.375" style="133" customWidth="1"/>
    <col min="754" max="754" width="6.875" style="133" customWidth="1"/>
    <col min="755" max="755" width="16.375" style="133" customWidth="1"/>
    <col min="756" max="756" width="14.125" style="133" customWidth="1"/>
    <col min="757" max="757" width="5.375" style="133" customWidth="1"/>
    <col min="758" max="758" width="44.875" style="133" customWidth="1"/>
    <col min="759" max="759" width="7.25" style="133" customWidth="1"/>
    <col min="760" max="760" width="6.375" style="133" customWidth="1"/>
    <col min="761" max="761" width="11.875" style="133" customWidth="1"/>
    <col min="762" max="762" width="14.625" style="133" customWidth="1"/>
    <col min="763" max="763" width="14.375" style="133" customWidth="1"/>
    <col min="764" max="764" width="12.75" style="133" customWidth="1"/>
    <col min="765" max="765" width="13.875" style="133" customWidth="1"/>
    <col min="766" max="766" width="14.375" style="133" customWidth="1"/>
    <col min="767" max="767" width="12.75" style="133" customWidth="1"/>
    <col min="768" max="768" width="13.875" style="133" customWidth="1"/>
    <col min="769" max="769" width="14.375" style="133" customWidth="1"/>
    <col min="770" max="770" width="12.75" style="133" customWidth="1"/>
    <col min="771" max="773" width="7.375" style="133" customWidth="1"/>
    <col min="774" max="774" width="10.75" style="133" customWidth="1"/>
    <col min="775" max="1007" width="9.125" style="133"/>
    <col min="1008" max="1008" width="6.625" style="133" customWidth="1"/>
    <col min="1009" max="1009" width="11.375" style="133" customWidth="1"/>
    <col min="1010" max="1010" width="6.875" style="133" customWidth="1"/>
    <col min="1011" max="1011" width="16.375" style="133" customWidth="1"/>
    <col min="1012" max="1012" width="14.125" style="133" customWidth="1"/>
    <col min="1013" max="1013" width="5.375" style="133" customWidth="1"/>
    <col min="1014" max="1014" width="44.875" style="133" customWidth="1"/>
    <col min="1015" max="1015" width="7.25" style="133" customWidth="1"/>
    <col min="1016" max="1016" width="6.375" style="133" customWidth="1"/>
    <col min="1017" max="1017" width="11.875" style="133" customWidth="1"/>
    <col min="1018" max="1018" width="14.625" style="133" customWidth="1"/>
    <col min="1019" max="1019" width="14.375" style="133" customWidth="1"/>
    <col min="1020" max="1020" width="12.75" style="133" customWidth="1"/>
    <col min="1021" max="1021" width="13.875" style="133" customWidth="1"/>
    <col min="1022" max="1022" width="14.375" style="133" customWidth="1"/>
    <col min="1023" max="1023" width="12.75" style="133" customWidth="1"/>
    <col min="1024" max="1024" width="13.875" style="133" customWidth="1"/>
    <col min="1025" max="1025" width="14.375" style="133" customWidth="1"/>
    <col min="1026" max="1026" width="12.75" style="133" customWidth="1"/>
    <col min="1027" max="1029" width="7.375" style="133" customWidth="1"/>
    <col min="1030" max="1030" width="10.75" style="133" customWidth="1"/>
    <col min="1031" max="1263" width="9.125" style="133"/>
    <col min="1264" max="1264" width="6.625" style="133" customWidth="1"/>
    <col min="1265" max="1265" width="11.375" style="133" customWidth="1"/>
    <col min="1266" max="1266" width="6.875" style="133" customWidth="1"/>
    <col min="1267" max="1267" width="16.375" style="133" customWidth="1"/>
    <col min="1268" max="1268" width="14.125" style="133" customWidth="1"/>
    <col min="1269" max="1269" width="5.375" style="133" customWidth="1"/>
    <col min="1270" max="1270" width="44.875" style="133" customWidth="1"/>
    <col min="1271" max="1271" width="7.25" style="133" customWidth="1"/>
    <col min="1272" max="1272" width="6.375" style="133" customWidth="1"/>
    <col min="1273" max="1273" width="11.875" style="133" customWidth="1"/>
    <col min="1274" max="1274" width="14.625" style="133" customWidth="1"/>
    <col min="1275" max="1275" width="14.375" style="133" customWidth="1"/>
    <col min="1276" max="1276" width="12.75" style="133" customWidth="1"/>
    <col min="1277" max="1277" width="13.875" style="133" customWidth="1"/>
    <col min="1278" max="1278" width="14.375" style="133" customWidth="1"/>
    <col min="1279" max="1279" width="12.75" style="133" customWidth="1"/>
    <col min="1280" max="1280" width="13.875" style="133" customWidth="1"/>
    <col min="1281" max="1281" width="14.375" style="133" customWidth="1"/>
    <col min="1282" max="1282" width="12.75" style="133" customWidth="1"/>
    <col min="1283" max="1285" width="7.375" style="133" customWidth="1"/>
    <col min="1286" max="1286" width="10.75" style="133" customWidth="1"/>
    <col min="1287" max="1519" width="9.125" style="133"/>
    <col min="1520" max="1520" width="6.625" style="133" customWidth="1"/>
    <col min="1521" max="1521" width="11.375" style="133" customWidth="1"/>
    <col min="1522" max="1522" width="6.875" style="133" customWidth="1"/>
    <col min="1523" max="1523" width="16.375" style="133" customWidth="1"/>
    <col min="1524" max="1524" width="14.125" style="133" customWidth="1"/>
    <col min="1525" max="1525" width="5.375" style="133" customWidth="1"/>
    <col min="1526" max="1526" width="44.875" style="133" customWidth="1"/>
    <col min="1527" max="1527" width="7.25" style="133" customWidth="1"/>
    <col min="1528" max="1528" width="6.375" style="133" customWidth="1"/>
    <col min="1529" max="1529" width="11.875" style="133" customWidth="1"/>
    <col min="1530" max="1530" width="14.625" style="133" customWidth="1"/>
    <col min="1531" max="1531" width="14.375" style="133" customWidth="1"/>
    <col min="1532" max="1532" width="12.75" style="133" customWidth="1"/>
    <col min="1533" max="1533" width="13.875" style="133" customWidth="1"/>
    <col min="1534" max="1534" width="14.375" style="133" customWidth="1"/>
    <col min="1535" max="1535" width="12.75" style="133" customWidth="1"/>
    <col min="1536" max="1536" width="13.875" style="133" customWidth="1"/>
    <col min="1537" max="1537" width="14.375" style="133" customWidth="1"/>
    <col min="1538" max="1538" width="12.75" style="133" customWidth="1"/>
    <col min="1539" max="1541" width="7.375" style="133" customWidth="1"/>
    <col min="1542" max="1542" width="10.75" style="133" customWidth="1"/>
    <col min="1543" max="1775" width="9.125" style="133"/>
    <col min="1776" max="1776" width="6.625" style="133" customWidth="1"/>
    <col min="1777" max="1777" width="11.375" style="133" customWidth="1"/>
    <col min="1778" max="1778" width="6.875" style="133" customWidth="1"/>
    <col min="1779" max="1779" width="16.375" style="133" customWidth="1"/>
    <col min="1780" max="1780" width="14.125" style="133" customWidth="1"/>
    <col min="1781" max="1781" width="5.375" style="133" customWidth="1"/>
    <col min="1782" max="1782" width="44.875" style="133" customWidth="1"/>
    <col min="1783" max="1783" width="7.25" style="133" customWidth="1"/>
    <col min="1784" max="1784" width="6.375" style="133" customWidth="1"/>
    <col min="1785" max="1785" width="11.875" style="133" customWidth="1"/>
    <col min="1786" max="1786" width="14.625" style="133" customWidth="1"/>
    <col min="1787" max="1787" width="14.375" style="133" customWidth="1"/>
    <col min="1788" max="1788" width="12.75" style="133" customWidth="1"/>
    <col min="1789" max="1789" width="13.875" style="133" customWidth="1"/>
    <col min="1790" max="1790" width="14.375" style="133" customWidth="1"/>
    <col min="1791" max="1791" width="12.75" style="133" customWidth="1"/>
    <col min="1792" max="1792" width="13.875" style="133" customWidth="1"/>
    <col min="1793" max="1793" width="14.375" style="133" customWidth="1"/>
    <col min="1794" max="1794" width="12.75" style="133" customWidth="1"/>
    <col min="1795" max="1797" width="7.375" style="133" customWidth="1"/>
    <col min="1798" max="1798" width="10.75" style="133" customWidth="1"/>
    <col min="1799" max="2031" width="9.125" style="133"/>
    <col min="2032" max="2032" width="6.625" style="133" customWidth="1"/>
    <col min="2033" max="2033" width="11.375" style="133" customWidth="1"/>
    <col min="2034" max="2034" width="6.875" style="133" customWidth="1"/>
    <col min="2035" max="2035" width="16.375" style="133" customWidth="1"/>
    <col min="2036" max="2036" width="14.125" style="133" customWidth="1"/>
    <col min="2037" max="2037" width="5.375" style="133" customWidth="1"/>
    <col min="2038" max="2038" width="44.875" style="133" customWidth="1"/>
    <col min="2039" max="2039" width="7.25" style="133" customWidth="1"/>
    <col min="2040" max="2040" width="6.375" style="133" customWidth="1"/>
    <col min="2041" max="2041" width="11.875" style="133" customWidth="1"/>
    <col min="2042" max="2042" width="14.625" style="133" customWidth="1"/>
    <col min="2043" max="2043" width="14.375" style="133" customWidth="1"/>
    <col min="2044" max="2044" width="12.75" style="133" customWidth="1"/>
    <col min="2045" max="2045" width="13.875" style="133" customWidth="1"/>
    <col min="2046" max="2046" width="14.375" style="133" customWidth="1"/>
    <col min="2047" max="2047" width="12.75" style="133" customWidth="1"/>
    <col min="2048" max="2048" width="13.875" style="133" customWidth="1"/>
    <col min="2049" max="2049" width="14.375" style="133" customWidth="1"/>
    <col min="2050" max="2050" width="12.75" style="133" customWidth="1"/>
    <col min="2051" max="2053" width="7.375" style="133" customWidth="1"/>
    <col min="2054" max="2054" width="10.75" style="133" customWidth="1"/>
    <col min="2055" max="2287" width="9.125" style="133"/>
    <col min="2288" max="2288" width="6.625" style="133" customWidth="1"/>
    <col min="2289" max="2289" width="11.375" style="133" customWidth="1"/>
    <col min="2290" max="2290" width="6.875" style="133" customWidth="1"/>
    <col min="2291" max="2291" width="16.375" style="133" customWidth="1"/>
    <col min="2292" max="2292" width="14.125" style="133" customWidth="1"/>
    <col min="2293" max="2293" width="5.375" style="133" customWidth="1"/>
    <col min="2294" max="2294" width="44.875" style="133" customWidth="1"/>
    <col min="2295" max="2295" width="7.25" style="133" customWidth="1"/>
    <col min="2296" max="2296" width="6.375" style="133" customWidth="1"/>
    <col min="2297" max="2297" width="11.875" style="133" customWidth="1"/>
    <col min="2298" max="2298" width="14.625" style="133" customWidth="1"/>
    <col min="2299" max="2299" width="14.375" style="133" customWidth="1"/>
    <col min="2300" max="2300" width="12.75" style="133" customWidth="1"/>
    <col min="2301" max="2301" width="13.875" style="133" customWidth="1"/>
    <col min="2302" max="2302" width="14.375" style="133" customWidth="1"/>
    <col min="2303" max="2303" width="12.75" style="133" customWidth="1"/>
    <col min="2304" max="2304" width="13.875" style="133" customWidth="1"/>
    <col min="2305" max="2305" width="14.375" style="133" customWidth="1"/>
    <col min="2306" max="2306" width="12.75" style="133" customWidth="1"/>
    <col min="2307" max="2309" width="7.375" style="133" customWidth="1"/>
    <col min="2310" max="2310" width="10.75" style="133" customWidth="1"/>
    <col min="2311" max="2543" width="9.125" style="133"/>
    <col min="2544" max="2544" width="6.625" style="133" customWidth="1"/>
    <col min="2545" max="2545" width="11.375" style="133" customWidth="1"/>
    <col min="2546" max="2546" width="6.875" style="133" customWidth="1"/>
    <col min="2547" max="2547" width="16.375" style="133" customWidth="1"/>
    <col min="2548" max="2548" width="14.125" style="133" customWidth="1"/>
    <col min="2549" max="2549" width="5.375" style="133" customWidth="1"/>
    <col min="2550" max="2550" width="44.875" style="133" customWidth="1"/>
    <col min="2551" max="2551" width="7.25" style="133" customWidth="1"/>
    <col min="2552" max="2552" width="6.375" style="133" customWidth="1"/>
    <col min="2553" max="2553" width="11.875" style="133" customWidth="1"/>
    <col min="2554" max="2554" width="14.625" style="133" customWidth="1"/>
    <col min="2555" max="2555" width="14.375" style="133" customWidth="1"/>
    <col min="2556" max="2556" width="12.75" style="133" customWidth="1"/>
    <col min="2557" max="2557" width="13.875" style="133" customWidth="1"/>
    <col min="2558" max="2558" width="14.375" style="133" customWidth="1"/>
    <col min="2559" max="2559" width="12.75" style="133" customWidth="1"/>
    <col min="2560" max="2560" width="13.875" style="133" customWidth="1"/>
    <col min="2561" max="2561" width="14.375" style="133" customWidth="1"/>
    <col min="2562" max="2562" width="12.75" style="133" customWidth="1"/>
    <col min="2563" max="2565" width="7.375" style="133" customWidth="1"/>
    <col min="2566" max="2566" width="10.75" style="133" customWidth="1"/>
    <col min="2567" max="2799" width="9.125" style="133"/>
    <col min="2800" max="2800" width="6.625" style="133" customWidth="1"/>
    <col min="2801" max="2801" width="11.375" style="133" customWidth="1"/>
    <col min="2802" max="2802" width="6.875" style="133" customWidth="1"/>
    <col min="2803" max="2803" width="16.375" style="133" customWidth="1"/>
    <col min="2804" max="2804" width="14.125" style="133" customWidth="1"/>
    <col min="2805" max="2805" width="5.375" style="133" customWidth="1"/>
    <col min="2806" max="2806" width="44.875" style="133" customWidth="1"/>
    <col min="2807" max="2807" width="7.25" style="133" customWidth="1"/>
    <col min="2808" max="2808" width="6.375" style="133" customWidth="1"/>
    <col min="2809" max="2809" width="11.875" style="133" customWidth="1"/>
    <col min="2810" max="2810" width="14.625" style="133" customWidth="1"/>
    <col min="2811" max="2811" width="14.375" style="133" customWidth="1"/>
    <col min="2812" max="2812" width="12.75" style="133" customWidth="1"/>
    <col min="2813" max="2813" width="13.875" style="133" customWidth="1"/>
    <col min="2814" max="2814" width="14.375" style="133" customWidth="1"/>
    <col min="2815" max="2815" width="12.75" style="133" customWidth="1"/>
    <col min="2816" max="2816" width="13.875" style="133" customWidth="1"/>
    <col min="2817" max="2817" width="14.375" style="133" customWidth="1"/>
    <col min="2818" max="2818" width="12.75" style="133" customWidth="1"/>
    <col min="2819" max="2821" width="7.375" style="133" customWidth="1"/>
    <col min="2822" max="2822" width="10.75" style="133" customWidth="1"/>
    <col min="2823" max="3055" width="9.125" style="133"/>
    <col min="3056" max="3056" width="6.625" style="133" customWidth="1"/>
    <col min="3057" max="3057" width="11.375" style="133" customWidth="1"/>
    <col min="3058" max="3058" width="6.875" style="133" customWidth="1"/>
    <col min="3059" max="3059" width="16.375" style="133" customWidth="1"/>
    <col min="3060" max="3060" width="14.125" style="133" customWidth="1"/>
    <col min="3061" max="3061" width="5.375" style="133" customWidth="1"/>
    <col min="3062" max="3062" width="44.875" style="133" customWidth="1"/>
    <col min="3063" max="3063" width="7.25" style="133" customWidth="1"/>
    <col min="3064" max="3064" width="6.375" style="133" customWidth="1"/>
    <col min="3065" max="3065" width="11.875" style="133" customWidth="1"/>
    <col min="3066" max="3066" width="14.625" style="133" customWidth="1"/>
    <col min="3067" max="3067" width="14.375" style="133" customWidth="1"/>
    <col min="3068" max="3068" width="12.75" style="133" customWidth="1"/>
    <col min="3069" max="3069" width="13.875" style="133" customWidth="1"/>
    <col min="3070" max="3070" width="14.375" style="133" customWidth="1"/>
    <col min="3071" max="3071" width="12.75" style="133" customWidth="1"/>
    <col min="3072" max="3072" width="13.875" style="133" customWidth="1"/>
    <col min="3073" max="3073" width="14.375" style="133" customWidth="1"/>
    <col min="3074" max="3074" width="12.75" style="133" customWidth="1"/>
    <col min="3075" max="3077" width="7.375" style="133" customWidth="1"/>
    <col min="3078" max="3078" width="10.75" style="133" customWidth="1"/>
    <col min="3079" max="3311" width="9.125" style="133"/>
    <col min="3312" max="3312" width="6.625" style="133" customWidth="1"/>
    <col min="3313" max="3313" width="11.375" style="133" customWidth="1"/>
    <col min="3314" max="3314" width="6.875" style="133" customWidth="1"/>
    <col min="3315" max="3315" width="16.375" style="133" customWidth="1"/>
    <col min="3316" max="3316" width="14.125" style="133" customWidth="1"/>
    <col min="3317" max="3317" width="5.375" style="133" customWidth="1"/>
    <col min="3318" max="3318" width="44.875" style="133" customWidth="1"/>
    <col min="3319" max="3319" width="7.25" style="133" customWidth="1"/>
    <col min="3320" max="3320" width="6.375" style="133" customWidth="1"/>
    <col min="3321" max="3321" width="11.875" style="133" customWidth="1"/>
    <col min="3322" max="3322" width="14.625" style="133" customWidth="1"/>
    <col min="3323" max="3323" width="14.375" style="133" customWidth="1"/>
    <col min="3324" max="3324" width="12.75" style="133" customWidth="1"/>
    <col min="3325" max="3325" width="13.875" style="133" customWidth="1"/>
    <col min="3326" max="3326" width="14.375" style="133" customWidth="1"/>
    <col min="3327" max="3327" width="12.75" style="133" customWidth="1"/>
    <col min="3328" max="3328" width="13.875" style="133" customWidth="1"/>
    <col min="3329" max="3329" width="14.375" style="133" customWidth="1"/>
    <col min="3330" max="3330" width="12.75" style="133" customWidth="1"/>
    <col min="3331" max="3333" width="7.375" style="133" customWidth="1"/>
    <col min="3334" max="3334" width="10.75" style="133" customWidth="1"/>
    <col min="3335" max="3567" width="9.125" style="133"/>
    <col min="3568" max="3568" width="6.625" style="133" customWidth="1"/>
    <col min="3569" max="3569" width="11.375" style="133" customWidth="1"/>
    <col min="3570" max="3570" width="6.875" style="133" customWidth="1"/>
    <col min="3571" max="3571" width="16.375" style="133" customWidth="1"/>
    <col min="3572" max="3572" width="14.125" style="133" customWidth="1"/>
    <col min="3573" max="3573" width="5.375" style="133" customWidth="1"/>
    <col min="3574" max="3574" width="44.875" style="133" customWidth="1"/>
    <col min="3575" max="3575" width="7.25" style="133" customWidth="1"/>
    <col min="3576" max="3576" width="6.375" style="133" customWidth="1"/>
    <col min="3577" max="3577" width="11.875" style="133" customWidth="1"/>
    <col min="3578" max="3578" width="14.625" style="133" customWidth="1"/>
    <col min="3579" max="3579" width="14.375" style="133" customWidth="1"/>
    <col min="3580" max="3580" width="12.75" style="133" customWidth="1"/>
    <col min="3581" max="3581" width="13.875" style="133" customWidth="1"/>
    <col min="3582" max="3582" width="14.375" style="133" customWidth="1"/>
    <col min="3583" max="3583" width="12.75" style="133" customWidth="1"/>
    <col min="3584" max="3584" width="13.875" style="133" customWidth="1"/>
    <col min="3585" max="3585" width="14.375" style="133" customWidth="1"/>
    <col min="3586" max="3586" width="12.75" style="133" customWidth="1"/>
    <col min="3587" max="3589" width="7.375" style="133" customWidth="1"/>
    <col min="3590" max="3590" width="10.75" style="133" customWidth="1"/>
    <col min="3591" max="3823" width="9.125" style="133"/>
    <col min="3824" max="3824" width="6.625" style="133" customWidth="1"/>
    <col min="3825" max="3825" width="11.375" style="133" customWidth="1"/>
    <col min="3826" max="3826" width="6.875" style="133" customWidth="1"/>
    <col min="3827" max="3827" width="16.375" style="133" customWidth="1"/>
    <col min="3828" max="3828" width="14.125" style="133" customWidth="1"/>
    <col min="3829" max="3829" width="5.375" style="133" customWidth="1"/>
    <col min="3830" max="3830" width="44.875" style="133" customWidth="1"/>
    <col min="3831" max="3831" width="7.25" style="133" customWidth="1"/>
    <col min="3832" max="3832" width="6.375" style="133" customWidth="1"/>
    <col min="3833" max="3833" width="11.875" style="133" customWidth="1"/>
    <col min="3834" max="3834" width="14.625" style="133" customWidth="1"/>
    <col min="3835" max="3835" width="14.375" style="133" customWidth="1"/>
    <col min="3836" max="3836" width="12.75" style="133" customWidth="1"/>
    <col min="3837" max="3837" width="13.875" style="133" customWidth="1"/>
    <col min="3838" max="3838" width="14.375" style="133" customWidth="1"/>
    <col min="3839" max="3839" width="12.75" style="133" customWidth="1"/>
    <col min="3840" max="3840" width="13.875" style="133" customWidth="1"/>
    <col min="3841" max="3841" width="14.375" style="133" customWidth="1"/>
    <col min="3842" max="3842" width="12.75" style="133" customWidth="1"/>
    <col min="3843" max="3845" width="7.375" style="133" customWidth="1"/>
    <col min="3846" max="3846" width="10.75" style="133" customWidth="1"/>
    <col min="3847" max="4079" width="9.125" style="133"/>
    <col min="4080" max="4080" width="6.625" style="133" customWidth="1"/>
    <col min="4081" max="4081" width="11.375" style="133" customWidth="1"/>
    <col min="4082" max="4082" width="6.875" style="133" customWidth="1"/>
    <col min="4083" max="4083" width="16.375" style="133" customWidth="1"/>
    <col min="4084" max="4084" width="14.125" style="133" customWidth="1"/>
    <col min="4085" max="4085" width="5.375" style="133" customWidth="1"/>
    <col min="4086" max="4086" width="44.875" style="133" customWidth="1"/>
    <col min="4087" max="4087" width="7.25" style="133" customWidth="1"/>
    <col min="4088" max="4088" width="6.375" style="133" customWidth="1"/>
    <col min="4089" max="4089" width="11.875" style="133" customWidth="1"/>
    <col min="4090" max="4090" width="14.625" style="133" customWidth="1"/>
    <col min="4091" max="4091" width="14.375" style="133" customWidth="1"/>
    <col min="4092" max="4092" width="12.75" style="133" customWidth="1"/>
    <col min="4093" max="4093" width="13.875" style="133" customWidth="1"/>
    <col min="4094" max="4094" width="14.375" style="133" customWidth="1"/>
    <col min="4095" max="4095" width="12.75" style="133" customWidth="1"/>
    <col min="4096" max="4096" width="13.875" style="133" customWidth="1"/>
    <col min="4097" max="4097" width="14.375" style="133" customWidth="1"/>
    <col min="4098" max="4098" width="12.75" style="133" customWidth="1"/>
    <col min="4099" max="4101" width="7.375" style="133" customWidth="1"/>
    <col min="4102" max="4102" width="10.75" style="133" customWidth="1"/>
    <col min="4103" max="4335" width="9.125" style="133"/>
    <col min="4336" max="4336" width="6.625" style="133" customWidth="1"/>
    <col min="4337" max="4337" width="11.375" style="133" customWidth="1"/>
    <col min="4338" max="4338" width="6.875" style="133" customWidth="1"/>
    <col min="4339" max="4339" width="16.375" style="133" customWidth="1"/>
    <col min="4340" max="4340" width="14.125" style="133" customWidth="1"/>
    <col min="4341" max="4341" width="5.375" style="133" customWidth="1"/>
    <col min="4342" max="4342" width="44.875" style="133" customWidth="1"/>
    <col min="4343" max="4343" width="7.25" style="133" customWidth="1"/>
    <col min="4344" max="4344" width="6.375" style="133" customWidth="1"/>
    <col min="4345" max="4345" width="11.875" style="133" customWidth="1"/>
    <col min="4346" max="4346" width="14.625" style="133" customWidth="1"/>
    <col min="4347" max="4347" width="14.375" style="133" customWidth="1"/>
    <col min="4348" max="4348" width="12.75" style="133" customWidth="1"/>
    <col min="4349" max="4349" width="13.875" style="133" customWidth="1"/>
    <col min="4350" max="4350" width="14.375" style="133" customWidth="1"/>
    <col min="4351" max="4351" width="12.75" style="133" customWidth="1"/>
    <col min="4352" max="4352" width="13.875" style="133" customWidth="1"/>
    <col min="4353" max="4353" width="14.375" style="133" customWidth="1"/>
    <col min="4354" max="4354" width="12.75" style="133" customWidth="1"/>
    <col min="4355" max="4357" width="7.375" style="133" customWidth="1"/>
    <col min="4358" max="4358" width="10.75" style="133" customWidth="1"/>
    <col min="4359" max="4591" width="9.125" style="133"/>
    <col min="4592" max="4592" width="6.625" style="133" customWidth="1"/>
    <col min="4593" max="4593" width="11.375" style="133" customWidth="1"/>
    <col min="4594" max="4594" width="6.875" style="133" customWidth="1"/>
    <col min="4595" max="4595" width="16.375" style="133" customWidth="1"/>
    <col min="4596" max="4596" width="14.125" style="133" customWidth="1"/>
    <col min="4597" max="4597" width="5.375" style="133" customWidth="1"/>
    <col min="4598" max="4598" width="44.875" style="133" customWidth="1"/>
    <col min="4599" max="4599" width="7.25" style="133" customWidth="1"/>
    <col min="4600" max="4600" width="6.375" style="133" customWidth="1"/>
    <col min="4601" max="4601" width="11.875" style="133" customWidth="1"/>
    <col min="4602" max="4602" width="14.625" style="133" customWidth="1"/>
    <col min="4603" max="4603" width="14.375" style="133" customWidth="1"/>
    <col min="4604" max="4604" width="12.75" style="133" customWidth="1"/>
    <col min="4605" max="4605" width="13.875" style="133" customWidth="1"/>
    <col min="4606" max="4606" width="14.375" style="133" customWidth="1"/>
    <col min="4607" max="4607" width="12.75" style="133" customWidth="1"/>
    <col min="4608" max="4608" width="13.875" style="133" customWidth="1"/>
    <col min="4609" max="4609" width="14.375" style="133" customWidth="1"/>
    <col min="4610" max="4610" width="12.75" style="133" customWidth="1"/>
    <col min="4611" max="4613" width="7.375" style="133" customWidth="1"/>
    <col min="4614" max="4614" width="10.75" style="133" customWidth="1"/>
    <col min="4615" max="4847" width="9.125" style="133"/>
    <col min="4848" max="4848" width="6.625" style="133" customWidth="1"/>
    <col min="4849" max="4849" width="11.375" style="133" customWidth="1"/>
    <col min="4850" max="4850" width="6.875" style="133" customWidth="1"/>
    <col min="4851" max="4851" width="16.375" style="133" customWidth="1"/>
    <col min="4852" max="4852" width="14.125" style="133" customWidth="1"/>
    <col min="4853" max="4853" width="5.375" style="133" customWidth="1"/>
    <col min="4854" max="4854" width="44.875" style="133" customWidth="1"/>
    <col min="4855" max="4855" width="7.25" style="133" customWidth="1"/>
    <col min="4856" max="4856" width="6.375" style="133" customWidth="1"/>
    <col min="4857" max="4857" width="11.875" style="133" customWidth="1"/>
    <col min="4858" max="4858" width="14.625" style="133" customWidth="1"/>
    <col min="4859" max="4859" width="14.375" style="133" customWidth="1"/>
    <col min="4860" max="4860" width="12.75" style="133" customWidth="1"/>
    <col min="4861" max="4861" width="13.875" style="133" customWidth="1"/>
    <col min="4862" max="4862" width="14.375" style="133" customWidth="1"/>
    <col min="4863" max="4863" width="12.75" style="133" customWidth="1"/>
    <col min="4864" max="4864" width="13.875" style="133" customWidth="1"/>
    <col min="4865" max="4865" width="14.375" style="133" customWidth="1"/>
    <col min="4866" max="4866" width="12.75" style="133" customWidth="1"/>
    <col min="4867" max="4869" width="7.375" style="133" customWidth="1"/>
    <col min="4870" max="4870" width="10.75" style="133" customWidth="1"/>
    <col min="4871" max="5103" width="9.125" style="133"/>
    <col min="5104" max="5104" width="6.625" style="133" customWidth="1"/>
    <col min="5105" max="5105" width="11.375" style="133" customWidth="1"/>
    <col min="5106" max="5106" width="6.875" style="133" customWidth="1"/>
    <col min="5107" max="5107" width="16.375" style="133" customWidth="1"/>
    <col min="5108" max="5108" width="14.125" style="133" customWidth="1"/>
    <col min="5109" max="5109" width="5.375" style="133" customWidth="1"/>
    <col min="5110" max="5110" width="44.875" style="133" customWidth="1"/>
    <col min="5111" max="5111" width="7.25" style="133" customWidth="1"/>
    <col min="5112" max="5112" width="6.375" style="133" customWidth="1"/>
    <col min="5113" max="5113" width="11.875" style="133" customWidth="1"/>
    <col min="5114" max="5114" width="14.625" style="133" customWidth="1"/>
    <col min="5115" max="5115" width="14.375" style="133" customWidth="1"/>
    <col min="5116" max="5116" width="12.75" style="133" customWidth="1"/>
    <col min="5117" max="5117" width="13.875" style="133" customWidth="1"/>
    <col min="5118" max="5118" width="14.375" style="133" customWidth="1"/>
    <col min="5119" max="5119" width="12.75" style="133" customWidth="1"/>
    <col min="5120" max="5120" width="13.875" style="133" customWidth="1"/>
    <col min="5121" max="5121" width="14.375" style="133" customWidth="1"/>
    <col min="5122" max="5122" width="12.75" style="133" customWidth="1"/>
    <col min="5123" max="5125" width="7.375" style="133" customWidth="1"/>
    <col min="5126" max="5126" width="10.75" style="133" customWidth="1"/>
    <col min="5127" max="5359" width="9.125" style="133"/>
    <col min="5360" max="5360" width="6.625" style="133" customWidth="1"/>
    <col min="5361" max="5361" width="11.375" style="133" customWidth="1"/>
    <col min="5362" max="5362" width="6.875" style="133" customWidth="1"/>
    <col min="5363" max="5363" width="16.375" style="133" customWidth="1"/>
    <col min="5364" max="5364" width="14.125" style="133" customWidth="1"/>
    <col min="5365" max="5365" width="5.375" style="133" customWidth="1"/>
    <col min="5366" max="5366" width="44.875" style="133" customWidth="1"/>
    <col min="5367" max="5367" width="7.25" style="133" customWidth="1"/>
    <col min="5368" max="5368" width="6.375" style="133" customWidth="1"/>
    <col min="5369" max="5369" width="11.875" style="133" customWidth="1"/>
    <col min="5370" max="5370" width="14.625" style="133" customWidth="1"/>
    <col min="5371" max="5371" width="14.375" style="133" customWidth="1"/>
    <col min="5372" max="5372" width="12.75" style="133" customWidth="1"/>
    <col min="5373" max="5373" width="13.875" style="133" customWidth="1"/>
    <col min="5374" max="5374" width="14.375" style="133" customWidth="1"/>
    <col min="5375" max="5375" width="12.75" style="133" customWidth="1"/>
    <col min="5376" max="5376" width="13.875" style="133" customWidth="1"/>
    <col min="5377" max="5377" width="14.375" style="133" customWidth="1"/>
    <col min="5378" max="5378" width="12.75" style="133" customWidth="1"/>
    <col min="5379" max="5381" width="7.375" style="133" customWidth="1"/>
    <col min="5382" max="5382" width="10.75" style="133" customWidth="1"/>
    <col min="5383" max="5615" width="9.125" style="133"/>
    <col min="5616" max="5616" width="6.625" style="133" customWidth="1"/>
    <col min="5617" max="5617" width="11.375" style="133" customWidth="1"/>
    <col min="5618" max="5618" width="6.875" style="133" customWidth="1"/>
    <col min="5619" max="5619" width="16.375" style="133" customWidth="1"/>
    <col min="5620" max="5620" width="14.125" style="133" customWidth="1"/>
    <col min="5621" max="5621" width="5.375" style="133" customWidth="1"/>
    <col min="5622" max="5622" width="44.875" style="133" customWidth="1"/>
    <col min="5623" max="5623" width="7.25" style="133" customWidth="1"/>
    <col min="5624" max="5624" width="6.375" style="133" customWidth="1"/>
    <col min="5625" max="5625" width="11.875" style="133" customWidth="1"/>
    <col min="5626" max="5626" width="14.625" style="133" customWidth="1"/>
    <col min="5627" max="5627" width="14.375" style="133" customWidth="1"/>
    <col min="5628" max="5628" width="12.75" style="133" customWidth="1"/>
    <col min="5629" max="5629" width="13.875" style="133" customWidth="1"/>
    <col min="5630" max="5630" width="14.375" style="133" customWidth="1"/>
    <col min="5631" max="5631" width="12.75" style="133" customWidth="1"/>
    <col min="5632" max="5632" width="13.875" style="133" customWidth="1"/>
    <col min="5633" max="5633" width="14.375" style="133" customWidth="1"/>
    <col min="5634" max="5634" width="12.75" style="133" customWidth="1"/>
    <col min="5635" max="5637" width="7.375" style="133" customWidth="1"/>
    <col min="5638" max="5638" width="10.75" style="133" customWidth="1"/>
    <col min="5639" max="5871" width="9.125" style="133"/>
    <col min="5872" max="5872" width="6.625" style="133" customWidth="1"/>
    <col min="5873" max="5873" width="11.375" style="133" customWidth="1"/>
    <col min="5874" max="5874" width="6.875" style="133" customWidth="1"/>
    <col min="5875" max="5875" width="16.375" style="133" customWidth="1"/>
    <col min="5876" max="5876" width="14.125" style="133" customWidth="1"/>
    <col min="5877" max="5877" width="5.375" style="133" customWidth="1"/>
    <col min="5878" max="5878" width="44.875" style="133" customWidth="1"/>
    <col min="5879" max="5879" width="7.25" style="133" customWidth="1"/>
    <col min="5880" max="5880" width="6.375" style="133" customWidth="1"/>
    <col min="5881" max="5881" width="11.875" style="133" customWidth="1"/>
    <col min="5882" max="5882" width="14.625" style="133" customWidth="1"/>
    <col min="5883" max="5883" width="14.375" style="133" customWidth="1"/>
    <col min="5884" max="5884" width="12.75" style="133" customWidth="1"/>
    <col min="5885" max="5885" width="13.875" style="133" customWidth="1"/>
    <col min="5886" max="5886" width="14.375" style="133" customWidth="1"/>
    <col min="5887" max="5887" width="12.75" style="133" customWidth="1"/>
    <col min="5888" max="5888" width="13.875" style="133" customWidth="1"/>
    <col min="5889" max="5889" width="14.375" style="133" customWidth="1"/>
    <col min="5890" max="5890" width="12.75" style="133" customWidth="1"/>
    <col min="5891" max="5893" width="7.375" style="133" customWidth="1"/>
    <col min="5894" max="5894" width="10.75" style="133" customWidth="1"/>
    <col min="5895" max="6127" width="9.125" style="133"/>
    <col min="6128" max="6128" width="6.625" style="133" customWidth="1"/>
    <col min="6129" max="6129" width="11.375" style="133" customWidth="1"/>
    <col min="6130" max="6130" width="6.875" style="133" customWidth="1"/>
    <col min="6131" max="6131" width="16.375" style="133" customWidth="1"/>
    <col min="6132" max="6132" width="14.125" style="133" customWidth="1"/>
    <col min="6133" max="6133" width="5.375" style="133" customWidth="1"/>
    <col min="6134" max="6134" width="44.875" style="133" customWidth="1"/>
    <col min="6135" max="6135" width="7.25" style="133" customWidth="1"/>
    <col min="6136" max="6136" width="6.375" style="133" customWidth="1"/>
    <col min="6137" max="6137" width="11.875" style="133" customWidth="1"/>
    <col min="6138" max="6138" width="14.625" style="133" customWidth="1"/>
    <col min="6139" max="6139" width="14.375" style="133" customWidth="1"/>
    <col min="6140" max="6140" width="12.75" style="133" customWidth="1"/>
    <col min="6141" max="6141" width="13.875" style="133" customWidth="1"/>
    <col min="6142" max="6142" width="14.375" style="133" customWidth="1"/>
    <col min="6143" max="6143" width="12.75" style="133" customWidth="1"/>
    <col min="6144" max="6144" width="13.875" style="133" customWidth="1"/>
    <col min="6145" max="6145" width="14.375" style="133" customWidth="1"/>
    <col min="6146" max="6146" width="12.75" style="133" customWidth="1"/>
    <col min="6147" max="6149" width="7.375" style="133" customWidth="1"/>
    <col min="6150" max="6150" width="10.75" style="133" customWidth="1"/>
    <col min="6151" max="6383" width="9.125" style="133"/>
    <col min="6384" max="6384" width="6.625" style="133" customWidth="1"/>
    <col min="6385" max="6385" width="11.375" style="133" customWidth="1"/>
    <col min="6386" max="6386" width="6.875" style="133" customWidth="1"/>
    <col min="6387" max="6387" width="16.375" style="133" customWidth="1"/>
    <col min="6388" max="6388" width="14.125" style="133" customWidth="1"/>
    <col min="6389" max="6389" width="5.375" style="133" customWidth="1"/>
    <col min="6390" max="6390" width="44.875" style="133" customWidth="1"/>
    <col min="6391" max="6391" width="7.25" style="133" customWidth="1"/>
    <col min="6392" max="6392" width="6.375" style="133" customWidth="1"/>
    <col min="6393" max="6393" width="11.875" style="133" customWidth="1"/>
    <col min="6394" max="6394" width="14.625" style="133" customWidth="1"/>
    <col min="6395" max="6395" width="14.375" style="133" customWidth="1"/>
    <col min="6396" max="6396" width="12.75" style="133" customWidth="1"/>
    <col min="6397" max="6397" width="13.875" style="133" customWidth="1"/>
    <col min="6398" max="6398" width="14.375" style="133" customWidth="1"/>
    <col min="6399" max="6399" width="12.75" style="133" customWidth="1"/>
    <col min="6400" max="6400" width="13.875" style="133" customWidth="1"/>
    <col min="6401" max="6401" width="14.375" style="133" customWidth="1"/>
    <col min="6402" max="6402" width="12.75" style="133" customWidth="1"/>
    <col min="6403" max="6405" width="7.375" style="133" customWidth="1"/>
    <col min="6406" max="6406" width="10.75" style="133" customWidth="1"/>
    <col min="6407" max="6639" width="9.125" style="133"/>
    <col min="6640" max="6640" width="6.625" style="133" customWidth="1"/>
    <col min="6641" max="6641" width="11.375" style="133" customWidth="1"/>
    <col min="6642" max="6642" width="6.875" style="133" customWidth="1"/>
    <col min="6643" max="6643" width="16.375" style="133" customWidth="1"/>
    <col min="6644" max="6644" width="14.125" style="133" customWidth="1"/>
    <col min="6645" max="6645" width="5.375" style="133" customWidth="1"/>
    <col min="6646" max="6646" width="44.875" style="133" customWidth="1"/>
    <col min="6647" max="6647" width="7.25" style="133" customWidth="1"/>
    <col min="6648" max="6648" width="6.375" style="133" customWidth="1"/>
    <col min="6649" max="6649" width="11.875" style="133" customWidth="1"/>
    <col min="6650" max="6650" width="14.625" style="133" customWidth="1"/>
    <col min="6651" max="6651" width="14.375" style="133" customWidth="1"/>
    <col min="6652" max="6652" width="12.75" style="133" customWidth="1"/>
    <col min="6653" max="6653" width="13.875" style="133" customWidth="1"/>
    <col min="6654" max="6654" width="14.375" style="133" customWidth="1"/>
    <col min="6655" max="6655" width="12.75" style="133" customWidth="1"/>
    <col min="6656" max="6656" width="13.875" style="133" customWidth="1"/>
    <col min="6657" max="6657" width="14.375" style="133" customWidth="1"/>
    <col min="6658" max="6658" width="12.75" style="133" customWidth="1"/>
    <col min="6659" max="6661" width="7.375" style="133" customWidth="1"/>
    <col min="6662" max="6662" width="10.75" style="133" customWidth="1"/>
    <col min="6663" max="6895" width="9.125" style="133"/>
    <col min="6896" max="6896" width="6.625" style="133" customWidth="1"/>
    <col min="6897" max="6897" width="11.375" style="133" customWidth="1"/>
    <col min="6898" max="6898" width="6.875" style="133" customWidth="1"/>
    <col min="6899" max="6899" width="16.375" style="133" customWidth="1"/>
    <col min="6900" max="6900" width="14.125" style="133" customWidth="1"/>
    <col min="6901" max="6901" width="5.375" style="133" customWidth="1"/>
    <col min="6902" max="6902" width="44.875" style="133" customWidth="1"/>
    <col min="6903" max="6903" width="7.25" style="133" customWidth="1"/>
    <col min="6904" max="6904" width="6.375" style="133" customWidth="1"/>
    <col min="6905" max="6905" width="11.875" style="133" customWidth="1"/>
    <col min="6906" max="6906" width="14.625" style="133" customWidth="1"/>
    <col min="6907" max="6907" width="14.375" style="133" customWidth="1"/>
    <col min="6908" max="6908" width="12.75" style="133" customWidth="1"/>
    <col min="6909" max="6909" width="13.875" style="133" customWidth="1"/>
    <col min="6910" max="6910" width="14.375" style="133" customWidth="1"/>
    <col min="6911" max="6911" width="12.75" style="133" customWidth="1"/>
    <col min="6912" max="6912" width="13.875" style="133" customWidth="1"/>
    <col min="6913" max="6913" width="14.375" style="133" customWidth="1"/>
    <col min="6914" max="6914" width="12.75" style="133" customWidth="1"/>
    <col min="6915" max="6917" width="7.375" style="133" customWidth="1"/>
    <col min="6918" max="6918" width="10.75" style="133" customWidth="1"/>
    <col min="6919" max="7151" width="9.125" style="133"/>
    <col min="7152" max="7152" width="6.625" style="133" customWidth="1"/>
    <col min="7153" max="7153" width="11.375" style="133" customWidth="1"/>
    <col min="7154" max="7154" width="6.875" style="133" customWidth="1"/>
    <col min="7155" max="7155" width="16.375" style="133" customWidth="1"/>
    <col min="7156" max="7156" width="14.125" style="133" customWidth="1"/>
    <col min="7157" max="7157" width="5.375" style="133" customWidth="1"/>
    <col min="7158" max="7158" width="44.875" style="133" customWidth="1"/>
    <col min="7159" max="7159" width="7.25" style="133" customWidth="1"/>
    <col min="7160" max="7160" width="6.375" style="133" customWidth="1"/>
    <col min="7161" max="7161" width="11.875" style="133" customWidth="1"/>
    <col min="7162" max="7162" width="14.625" style="133" customWidth="1"/>
    <col min="7163" max="7163" width="14.375" style="133" customWidth="1"/>
    <col min="7164" max="7164" width="12.75" style="133" customWidth="1"/>
    <col min="7165" max="7165" width="13.875" style="133" customWidth="1"/>
    <col min="7166" max="7166" width="14.375" style="133" customWidth="1"/>
    <col min="7167" max="7167" width="12.75" style="133" customWidth="1"/>
    <col min="7168" max="7168" width="13.875" style="133" customWidth="1"/>
    <col min="7169" max="7169" width="14.375" style="133" customWidth="1"/>
    <col min="7170" max="7170" width="12.75" style="133" customWidth="1"/>
    <col min="7171" max="7173" width="7.375" style="133" customWidth="1"/>
    <col min="7174" max="7174" width="10.75" style="133" customWidth="1"/>
    <col min="7175" max="7407" width="9.125" style="133"/>
    <col min="7408" max="7408" width="6.625" style="133" customWidth="1"/>
    <col min="7409" max="7409" width="11.375" style="133" customWidth="1"/>
    <col min="7410" max="7410" width="6.875" style="133" customWidth="1"/>
    <col min="7411" max="7411" width="16.375" style="133" customWidth="1"/>
    <col min="7412" max="7412" width="14.125" style="133" customWidth="1"/>
    <col min="7413" max="7413" width="5.375" style="133" customWidth="1"/>
    <col min="7414" max="7414" width="44.875" style="133" customWidth="1"/>
    <col min="7415" max="7415" width="7.25" style="133" customWidth="1"/>
    <col min="7416" max="7416" width="6.375" style="133" customWidth="1"/>
    <col min="7417" max="7417" width="11.875" style="133" customWidth="1"/>
    <col min="7418" max="7418" width="14.625" style="133" customWidth="1"/>
    <col min="7419" max="7419" width="14.375" style="133" customWidth="1"/>
    <col min="7420" max="7420" width="12.75" style="133" customWidth="1"/>
    <col min="7421" max="7421" width="13.875" style="133" customWidth="1"/>
    <col min="7422" max="7422" width="14.375" style="133" customWidth="1"/>
    <col min="7423" max="7423" width="12.75" style="133" customWidth="1"/>
    <col min="7424" max="7424" width="13.875" style="133" customWidth="1"/>
    <col min="7425" max="7425" width="14.375" style="133" customWidth="1"/>
    <col min="7426" max="7426" width="12.75" style="133" customWidth="1"/>
    <col min="7427" max="7429" width="7.375" style="133" customWidth="1"/>
    <col min="7430" max="7430" width="10.75" style="133" customWidth="1"/>
    <col min="7431" max="7663" width="9.125" style="133"/>
    <col min="7664" max="7664" width="6.625" style="133" customWidth="1"/>
    <col min="7665" max="7665" width="11.375" style="133" customWidth="1"/>
    <col min="7666" max="7666" width="6.875" style="133" customWidth="1"/>
    <col min="7667" max="7667" width="16.375" style="133" customWidth="1"/>
    <col min="7668" max="7668" width="14.125" style="133" customWidth="1"/>
    <col min="7669" max="7669" width="5.375" style="133" customWidth="1"/>
    <col min="7670" max="7670" width="44.875" style="133" customWidth="1"/>
    <col min="7671" max="7671" width="7.25" style="133" customWidth="1"/>
    <col min="7672" max="7672" width="6.375" style="133" customWidth="1"/>
    <col min="7673" max="7673" width="11.875" style="133" customWidth="1"/>
    <col min="7674" max="7674" width="14.625" style="133" customWidth="1"/>
    <col min="7675" max="7675" width="14.375" style="133" customWidth="1"/>
    <col min="7676" max="7676" width="12.75" style="133" customWidth="1"/>
    <col min="7677" max="7677" width="13.875" style="133" customWidth="1"/>
    <col min="7678" max="7678" width="14.375" style="133" customWidth="1"/>
    <col min="7679" max="7679" width="12.75" style="133" customWidth="1"/>
    <col min="7680" max="7680" width="13.875" style="133" customWidth="1"/>
    <col min="7681" max="7681" width="14.375" style="133" customWidth="1"/>
    <col min="7682" max="7682" width="12.75" style="133" customWidth="1"/>
    <col min="7683" max="7685" width="7.375" style="133" customWidth="1"/>
    <col min="7686" max="7686" width="10.75" style="133" customWidth="1"/>
    <col min="7687" max="7919" width="9.125" style="133"/>
    <col min="7920" max="7920" width="6.625" style="133" customWidth="1"/>
    <col min="7921" max="7921" width="11.375" style="133" customWidth="1"/>
    <col min="7922" max="7922" width="6.875" style="133" customWidth="1"/>
    <col min="7923" max="7923" width="16.375" style="133" customWidth="1"/>
    <col min="7924" max="7924" width="14.125" style="133" customWidth="1"/>
    <col min="7925" max="7925" width="5.375" style="133" customWidth="1"/>
    <col min="7926" max="7926" width="44.875" style="133" customWidth="1"/>
    <col min="7927" max="7927" width="7.25" style="133" customWidth="1"/>
    <col min="7928" max="7928" width="6.375" style="133" customWidth="1"/>
    <col min="7929" max="7929" width="11.875" style="133" customWidth="1"/>
    <col min="7930" max="7930" width="14.625" style="133" customWidth="1"/>
    <col min="7931" max="7931" width="14.375" style="133" customWidth="1"/>
    <col min="7932" max="7932" width="12.75" style="133" customWidth="1"/>
    <col min="7933" max="7933" width="13.875" style="133" customWidth="1"/>
    <col min="7934" max="7934" width="14.375" style="133" customWidth="1"/>
    <col min="7935" max="7935" width="12.75" style="133" customWidth="1"/>
    <col min="7936" max="7936" width="13.875" style="133" customWidth="1"/>
    <col min="7937" max="7937" width="14.375" style="133" customWidth="1"/>
    <col min="7938" max="7938" width="12.75" style="133" customWidth="1"/>
    <col min="7939" max="7941" width="7.375" style="133" customWidth="1"/>
    <col min="7942" max="7942" width="10.75" style="133" customWidth="1"/>
    <col min="7943" max="8175" width="9.125" style="133"/>
    <col min="8176" max="8176" width="6.625" style="133" customWidth="1"/>
    <col min="8177" max="8177" width="11.375" style="133" customWidth="1"/>
    <col min="8178" max="8178" width="6.875" style="133" customWidth="1"/>
    <col min="8179" max="8179" width="16.375" style="133" customWidth="1"/>
    <col min="8180" max="8180" width="14.125" style="133" customWidth="1"/>
    <col min="8181" max="8181" width="5.375" style="133" customWidth="1"/>
    <col min="8182" max="8182" width="44.875" style="133" customWidth="1"/>
    <col min="8183" max="8183" width="7.25" style="133" customWidth="1"/>
    <col min="8184" max="8184" width="6.375" style="133" customWidth="1"/>
    <col min="8185" max="8185" width="11.875" style="133" customWidth="1"/>
    <col min="8186" max="8186" width="14.625" style="133" customWidth="1"/>
    <col min="8187" max="8187" width="14.375" style="133" customWidth="1"/>
    <col min="8188" max="8188" width="12.75" style="133" customWidth="1"/>
    <col min="8189" max="8189" width="13.875" style="133" customWidth="1"/>
    <col min="8190" max="8190" width="14.375" style="133" customWidth="1"/>
    <col min="8191" max="8191" width="12.75" style="133" customWidth="1"/>
    <col min="8192" max="8192" width="13.875" style="133" customWidth="1"/>
    <col min="8193" max="8193" width="14.375" style="133" customWidth="1"/>
    <col min="8194" max="8194" width="12.75" style="133" customWidth="1"/>
    <col min="8195" max="8197" width="7.375" style="133" customWidth="1"/>
    <col min="8198" max="8198" width="10.75" style="133" customWidth="1"/>
    <col min="8199" max="8431" width="9.125" style="133"/>
    <col min="8432" max="8432" width="6.625" style="133" customWidth="1"/>
    <col min="8433" max="8433" width="11.375" style="133" customWidth="1"/>
    <col min="8434" max="8434" width="6.875" style="133" customWidth="1"/>
    <col min="8435" max="8435" width="16.375" style="133" customWidth="1"/>
    <col min="8436" max="8436" width="14.125" style="133" customWidth="1"/>
    <col min="8437" max="8437" width="5.375" style="133" customWidth="1"/>
    <col min="8438" max="8438" width="44.875" style="133" customWidth="1"/>
    <col min="8439" max="8439" width="7.25" style="133" customWidth="1"/>
    <col min="8440" max="8440" width="6.375" style="133" customWidth="1"/>
    <col min="8441" max="8441" width="11.875" style="133" customWidth="1"/>
    <col min="8442" max="8442" width="14.625" style="133" customWidth="1"/>
    <col min="8443" max="8443" width="14.375" style="133" customWidth="1"/>
    <col min="8444" max="8444" width="12.75" style="133" customWidth="1"/>
    <col min="8445" max="8445" width="13.875" style="133" customWidth="1"/>
    <col min="8446" max="8446" width="14.375" style="133" customWidth="1"/>
    <col min="8447" max="8447" width="12.75" style="133" customWidth="1"/>
    <col min="8448" max="8448" width="13.875" style="133" customWidth="1"/>
    <col min="8449" max="8449" width="14.375" style="133" customWidth="1"/>
    <col min="8450" max="8450" width="12.75" style="133" customWidth="1"/>
    <col min="8451" max="8453" width="7.375" style="133" customWidth="1"/>
    <col min="8454" max="8454" width="10.75" style="133" customWidth="1"/>
    <col min="8455" max="8687" width="9.125" style="133"/>
    <col min="8688" max="8688" width="6.625" style="133" customWidth="1"/>
    <col min="8689" max="8689" width="11.375" style="133" customWidth="1"/>
    <col min="8690" max="8690" width="6.875" style="133" customWidth="1"/>
    <col min="8691" max="8691" width="16.375" style="133" customWidth="1"/>
    <col min="8692" max="8692" width="14.125" style="133" customWidth="1"/>
    <col min="8693" max="8693" width="5.375" style="133" customWidth="1"/>
    <col min="8694" max="8694" width="44.875" style="133" customWidth="1"/>
    <col min="8695" max="8695" width="7.25" style="133" customWidth="1"/>
    <col min="8696" max="8696" width="6.375" style="133" customWidth="1"/>
    <col min="8697" max="8697" width="11.875" style="133" customWidth="1"/>
    <col min="8698" max="8698" width="14.625" style="133" customWidth="1"/>
    <col min="8699" max="8699" width="14.375" style="133" customWidth="1"/>
    <col min="8700" max="8700" width="12.75" style="133" customWidth="1"/>
    <col min="8701" max="8701" width="13.875" style="133" customWidth="1"/>
    <col min="8702" max="8702" width="14.375" style="133" customWidth="1"/>
    <col min="8703" max="8703" width="12.75" style="133" customWidth="1"/>
    <col min="8704" max="8704" width="13.875" style="133" customWidth="1"/>
    <col min="8705" max="8705" width="14.375" style="133" customWidth="1"/>
    <col min="8706" max="8706" width="12.75" style="133" customWidth="1"/>
    <col min="8707" max="8709" width="7.375" style="133" customWidth="1"/>
    <col min="8710" max="8710" width="10.75" style="133" customWidth="1"/>
    <col min="8711" max="8943" width="9.125" style="133"/>
    <col min="8944" max="8944" width="6.625" style="133" customWidth="1"/>
    <col min="8945" max="8945" width="11.375" style="133" customWidth="1"/>
    <col min="8946" max="8946" width="6.875" style="133" customWidth="1"/>
    <col min="8947" max="8947" width="16.375" style="133" customWidth="1"/>
    <col min="8948" max="8948" width="14.125" style="133" customWidth="1"/>
    <col min="8949" max="8949" width="5.375" style="133" customWidth="1"/>
    <col min="8950" max="8950" width="44.875" style="133" customWidth="1"/>
    <col min="8951" max="8951" width="7.25" style="133" customWidth="1"/>
    <col min="8952" max="8952" width="6.375" style="133" customWidth="1"/>
    <col min="8953" max="8953" width="11.875" style="133" customWidth="1"/>
    <col min="8954" max="8954" width="14.625" style="133" customWidth="1"/>
    <col min="8955" max="8955" width="14.375" style="133" customWidth="1"/>
    <col min="8956" max="8956" width="12.75" style="133" customWidth="1"/>
    <col min="8957" max="8957" width="13.875" style="133" customWidth="1"/>
    <col min="8958" max="8958" width="14.375" style="133" customWidth="1"/>
    <col min="8959" max="8959" width="12.75" style="133" customWidth="1"/>
    <col min="8960" max="8960" width="13.875" style="133" customWidth="1"/>
    <col min="8961" max="8961" width="14.375" style="133" customWidth="1"/>
    <col min="8962" max="8962" width="12.75" style="133" customWidth="1"/>
    <col min="8963" max="8965" width="7.375" style="133" customWidth="1"/>
    <col min="8966" max="8966" width="10.75" style="133" customWidth="1"/>
    <col min="8967" max="9199" width="9.125" style="133"/>
    <col min="9200" max="9200" width="6.625" style="133" customWidth="1"/>
    <col min="9201" max="9201" width="11.375" style="133" customWidth="1"/>
    <col min="9202" max="9202" width="6.875" style="133" customWidth="1"/>
    <col min="9203" max="9203" width="16.375" style="133" customWidth="1"/>
    <col min="9204" max="9204" width="14.125" style="133" customWidth="1"/>
    <col min="9205" max="9205" width="5.375" style="133" customWidth="1"/>
    <col min="9206" max="9206" width="44.875" style="133" customWidth="1"/>
    <col min="9207" max="9207" width="7.25" style="133" customWidth="1"/>
    <col min="9208" max="9208" width="6.375" style="133" customWidth="1"/>
    <col min="9209" max="9209" width="11.875" style="133" customWidth="1"/>
    <col min="9210" max="9210" width="14.625" style="133" customWidth="1"/>
    <col min="9211" max="9211" width="14.375" style="133" customWidth="1"/>
    <col min="9212" max="9212" width="12.75" style="133" customWidth="1"/>
    <col min="9213" max="9213" width="13.875" style="133" customWidth="1"/>
    <col min="9214" max="9214" width="14.375" style="133" customWidth="1"/>
    <col min="9215" max="9215" width="12.75" style="133" customWidth="1"/>
    <col min="9216" max="9216" width="13.875" style="133" customWidth="1"/>
    <col min="9217" max="9217" width="14.375" style="133" customWidth="1"/>
    <col min="9218" max="9218" width="12.75" style="133" customWidth="1"/>
    <col min="9219" max="9221" width="7.375" style="133" customWidth="1"/>
    <col min="9222" max="9222" width="10.75" style="133" customWidth="1"/>
    <col min="9223" max="9455" width="9.125" style="133"/>
    <col min="9456" max="9456" width="6.625" style="133" customWidth="1"/>
    <col min="9457" max="9457" width="11.375" style="133" customWidth="1"/>
    <col min="9458" max="9458" width="6.875" style="133" customWidth="1"/>
    <col min="9459" max="9459" width="16.375" style="133" customWidth="1"/>
    <col min="9460" max="9460" width="14.125" style="133" customWidth="1"/>
    <col min="9461" max="9461" width="5.375" style="133" customWidth="1"/>
    <col min="9462" max="9462" width="44.875" style="133" customWidth="1"/>
    <col min="9463" max="9463" width="7.25" style="133" customWidth="1"/>
    <col min="9464" max="9464" width="6.375" style="133" customWidth="1"/>
    <col min="9465" max="9465" width="11.875" style="133" customWidth="1"/>
    <col min="9466" max="9466" width="14.625" style="133" customWidth="1"/>
    <col min="9467" max="9467" width="14.375" style="133" customWidth="1"/>
    <col min="9468" max="9468" width="12.75" style="133" customWidth="1"/>
    <col min="9469" max="9469" width="13.875" style="133" customWidth="1"/>
    <col min="9470" max="9470" width="14.375" style="133" customWidth="1"/>
    <col min="9471" max="9471" width="12.75" style="133" customWidth="1"/>
    <col min="9472" max="9472" width="13.875" style="133" customWidth="1"/>
    <col min="9473" max="9473" width="14.375" style="133" customWidth="1"/>
    <col min="9474" max="9474" width="12.75" style="133" customWidth="1"/>
    <col min="9475" max="9477" width="7.375" style="133" customWidth="1"/>
    <col min="9478" max="9478" width="10.75" style="133" customWidth="1"/>
    <col min="9479" max="9711" width="9.125" style="133"/>
    <col min="9712" max="9712" width="6.625" style="133" customWidth="1"/>
    <col min="9713" max="9713" width="11.375" style="133" customWidth="1"/>
    <col min="9714" max="9714" width="6.875" style="133" customWidth="1"/>
    <col min="9715" max="9715" width="16.375" style="133" customWidth="1"/>
    <col min="9716" max="9716" width="14.125" style="133" customWidth="1"/>
    <col min="9717" max="9717" width="5.375" style="133" customWidth="1"/>
    <col min="9718" max="9718" width="44.875" style="133" customWidth="1"/>
    <col min="9719" max="9719" width="7.25" style="133" customWidth="1"/>
    <col min="9720" max="9720" width="6.375" style="133" customWidth="1"/>
    <col min="9721" max="9721" width="11.875" style="133" customWidth="1"/>
    <col min="9722" max="9722" width="14.625" style="133" customWidth="1"/>
    <col min="9723" max="9723" width="14.375" style="133" customWidth="1"/>
    <col min="9724" max="9724" width="12.75" style="133" customWidth="1"/>
    <col min="9725" max="9725" width="13.875" style="133" customWidth="1"/>
    <col min="9726" max="9726" width="14.375" style="133" customWidth="1"/>
    <col min="9727" max="9727" width="12.75" style="133" customWidth="1"/>
    <col min="9728" max="9728" width="13.875" style="133" customWidth="1"/>
    <col min="9729" max="9729" width="14.375" style="133" customWidth="1"/>
    <col min="9730" max="9730" width="12.75" style="133" customWidth="1"/>
    <col min="9731" max="9733" width="7.375" style="133" customWidth="1"/>
    <col min="9734" max="9734" width="10.75" style="133" customWidth="1"/>
    <col min="9735" max="9967" width="9.125" style="133"/>
    <col min="9968" max="9968" width="6.625" style="133" customWidth="1"/>
    <col min="9969" max="9969" width="11.375" style="133" customWidth="1"/>
    <col min="9970" max="9970" width="6.875" style="133" customWidth="1"/>
    <col min="9971" max="9971" width="16.375" style="133" customWidth="1"/>
    <col min="9972" max="9972" width="14.125" style="133" customWidth="1"/>
    <col min="9973" max="9973" width="5.375" style="133" customWidth="1"/>
    <col min="9974" max="9974" width="44.875" style="133" customWidth="1"/>
    <col min="9975" max="9975" width="7.25" style="133" customWidth="1"/>
    <col min="9976" max="9976" width="6.375" style="133" customWidth="1"/>
    <col min="9977" max="9977" width="11.875" style="133" customWidth="1"/>
    <col min="9978" max="9978" width="14.625" style="133" customWidth="1"/>
    <col min="9979" max="9979" width="14.375" style="133" customWidth="1"/>
    <col min="9980" max="9980" width="12.75" style="133" customWidth="1"/>
    <col min="9981" max="9981" width="13.875" style="133" customWidth="1"/>
    <col min="9982" max="9982" width="14.375" style="133" customWidth="1"/>
    <col min="9983" max="9983" width="12.75" style="133" customWidth="1"/>
    <col min="9984" max="9984" width="13.875" style="133" customWidth="1"/>
    <col min="9985" max="9985" width="14.375" style="133" customWidth="1"/>
    <col min="9986" max="9986" width="12.75" style="133" customWidth="1"/>
    <col min="9987" max="9989" width="7.375" style="133" customWidth="1"/>
    <col min="9990" max="9990" width="10.75" style="133" customWidth="1"/>
    <col min="9991" max="10223" width="9.125" style="133"/>
    <col min="10224" max="10224" width="6.625" style="133" customWidth="1"/>
    <col min="10225" max="10225" width="11.375" style="133" customWidth="1"/>
    <col min="10226" max="10226" width="6.875" style="133" customWidth="1"/>
    <col min="10227" max="10227" width="16.375" style="133" customWidth="1"/>
    <col min="10228" max="10228" width="14.125" style="133" customWidth="1"/>
    <col min="10229" max="10229" width="5.375" style="133" customWidth="1"/>
    <col min="10230" max="10230" width="44.875" style="133" customWidth="1"/>
    <col min="10231" max="10231" width="7.25" style="133" customWidth="1"/>
    <col min="10232" max="10232" width="6.375" style="133" customWidth="1"/>
    <col min="10233" max="10233" width="11.875" style="133" customWidth="1"/>
    <col min="10234" max="10234" width="14.625" style="133" customWidth="1"/>
    <col min="10235" max="10235" width="14.375" style="133" customWidth="1"/>
    <col min="10236" max="10236" width="12.75" style="133" customWidth="1"/>
    <col min="10237" max="10237" width="13.875" style="133" customWidth="1"/>
    <col min="10238" max="10238" width="14.375" style="133" customWidth="1"/>
    <col min="10239" max="10239" width="12.75" style="133" customWidth="1"/>
    <col min="10240" max="10240" width="13.875" style="133" customWidth="1"/>
    <col min="10241" max="10241" width="14.375" style="133" customWidth="1"/>
    <col min="10242" max="10242" width="12.75" style="133" customWidth="1"/>
    <col min="10243" max="10245" width="7.375" style="133" customWidth="1"/>
    <col min="10246" max="10246" width="10.75" style="133" customWidth="1"/>
    <col min="10247" max="10479" width="9.125" style="133"/>
    <col min="10480" max="10480" width="6.625" style="133" customWidth="1"/>
    <col min="10481" max="10481" width="11.375" style="133" customWidth="1"/>
    <col min="10482" max="10482" width="6.875" style="133" customWidth="1"/>
    <col min="10483" max="10483" width="16.375" style="133" customWidth="1"/>
    <col min="10484" max="10484" width="14.125" style="133" customWidth="1"/>
    <col min="10485" max="10485" width="5.375" style="133" customWidth="1"/>
    <col min="10486" max="10486" width="44.875" style="133" customWidth="1"/>
    <col min="10487" max="10487" width="7.25" style="133" customWidth="1"/>
    <col min="10488" max="10488" width="6.375" style="133" customWidth="1"/>
    <col min="10489" max="10489" width="11.875" style="133" customWidth="1"/>
    <col min="10490" max="10490" width="14.625" style="133" customWidth="1"/>
    <col min="10491" max="10491" width="14.375" style="133" customWidth="1"/>
    <col min="10492" max="10492" width="12.75" style="133" customWidth="1"/>
    <col min="10493" max="10493" width="13.875" style="133" customWidth="1"/>
    <col min="10494" max="10494" width="14.375" style="133" customWidth="1"/>
    <col min="10495" max="10495" width="12.75" style="133" customWidth="1"/>
    <col min="10496" max="10496" width="13.875" style="133" customWidth="1"/>
    <col min="10497" max="10497" width="14.375" style="133" customWidth="1"/>
    <col min="10498" max="10498" width="12.75" style="133" customWidth="1"/>
    <col min="10499" max="10501" width="7.375" style="133" customWidth="1"/>
    <col min="10502" max="10502" width="10.75" style="133" customWidth="1"/>
    <col min="10503" max="10735" width="9.125" style="133"/>
    <col min="10736" max="10736" width="6.625" style="133" customWidth="1"/>
    <col min="10737" max="10737" width="11.375" style="133" customWidth="1"/>
    <col min="10738" max="10738" width="6.875" style="133" customWidth="1"/>
    <col min="10739" max="10739" width="16.375" style="133" customWidth="1"/>
    <col min="10740" max="10740" width="14.125" style="133" customWidth="1"/>
    <col min="10741" max="10741" width="5.375" style="133" customWidth="1"/>
    <col min="10742" max="10742" width="44.875" style="133" customWidth="1"/>
    <col min="10743" max="10743" width="7.25" style="133" customWidth="1"/>
    <col min="10744" max="10744" width="6.375" style="133" customWidth="1"/>
    <col min="10745" max="10745" width="11.875" style="133" customWidth="1"/>
    <col min="10746" max="10746" width="14.625" style="133" customWidth="1"/>
    <col min="10747" max="10747" width="14.375" style="133" customWidth="1"/>
    <col min="10748" max="10748" width="12.75" style="133" customWidth="1"/>
    <col min="10749" max="10749" width="13.875" style="133" customWidth="1"/>
    <col min="10750" max="10750" width="14.375" style="133" customWidth="1"/>
    <col min="10751" max="10751" width="12.75" style="133" customWidth="1"/>
    <col min="10752" max="10752" width="13.875" style="133" customWidth="1"/>
    <col min="10753" max="10753" width="14.375" style="133" customWidth="1"/>
    <col min="10754" max="10754" width="12.75" style="133" customWidth="1"/>
    <col min="10755" max="10757" width="7.375" style="133" customWidth="1"/>
    <col min="10758" max="10758" width="10.75" style="133" customWidth="1"/>
    <col min="10759" max="10991" width="9.125" style="133"/>
    <col min="10992" max="10992" width="6.625" style="133" customWidth="1"/>
    <col min="10993" max="10993" width="11.375" style="133" customWidth="1"/>
    <col min="10994" max="10994" width="6.875" style="133" customWidth="1"/>
    <col min="10995" max="10995" width="16.375" style="133" customWidth="1"/>
    <col min="10996" max="10996" width="14.125" style="133" customWidth="1"/>
    <col min="10997" max="10997" width="5.375" style="133" customWidth="1"/>
    <col min="10998" max="10998" width="44.875" style="133" customWidth="1"/>
    <col min="10999" max="10999" width="7.25" style="133" customWidth="1"/>
    <col min="11000" max="11000" width="6.375" style="133" customWidth="1"/>
    <col min="11001" max="11001" width="11.875" style="133" customWidth="1"/>
    <col min="11002" max="11002" width="14.625" style="133" customWidth="1"/>
    <col min="11003" max="11003" width="14.375" style="133" customWidth="1"/>
    <col min="11004" max="11004" width="12.75" style="133" customWidth="1"/>
    <col min="11005" max="11005" width="13.875" style="133" customWidth="1"/>
    <col min="11006" max="11006" width="14.375" style="133" customWidth="1"/>
    <col min="11007" max="11007" width="12.75" style="133" customWidth="1"/>
    <col min="11008" max="11008" width="13.875" style="133" customWidth="1"/>
    <col min="11009" max="11009" width="14.375" style="133" customWidth="1"/>
    <col min="11010" max="11010" width="12.75" style="133" customWidth="1"/>
    <col min="11011" max="11013" width="7.375" style="133" customWidth="1"/>
    <col min="11014" max="11014" width="10.75" style="133" customWidth="1"/>
    <col min="11015" max="11247" width="9.125" style="133"/>
    <col min="11248" max="11248" width="6.625" style="133" customWidth="1"/>
    <col min="11249" max="11249" width="11.375" style="133" customWidth="1"/>
    <col min="11250" max="11250" width="6.875" style="133" customWidth="1"/>
    <col min="11251" max="11251" width="16.375" style="133" customWidth="1"/>
    <col min="11252" max="11252" width="14.125" style="133" customWidth="1"/>
    <col min="11253" max="11253" width="5.375" style="133" customWidth="1"/>
    <col min="11254" max="11254" width="44.875" style="133" customWidth="1"/>
    <col min="11255" max="11255" width="7.25" style="133" customWidth="1"/>
    <col min="11256" max="11256" width="6.375" style="133" customWidth="1"/>
    <col min="11257" max="11257" width="11.875" style="133" customWidth="1"/>
    <col min="11258" max="11258" width="14.625" style="133" customWidth="1"/>
    <col min="11259" max="11259" width="14.375" style="133" customWidth="1"/>
    <col min="11260" max="11260" width="12.75" style="133" customWidth="1"/>
    <col min="11261" max="11261" width="13.875" style="133" customWidth="1"/>
    <col min="11262" max="11262" width="14.375" style="133" customWidth="1"/>
    <col min="11263" max="11263" width="12.75" style="133" customWidth="1"/>
    <col min="11264" max="11264" width="13.875" style="133" customWidth="1"/>
    <col min="11265" max="11265" width="14.375" style="133" customWidth="1"/>
    <col min="11266" max="11266" width="12.75" style="133" customWidth="1"/>
    <col min="11267" max="11269" width="7.375" style="133" customWidth="1"/>
    <col min="11270" max="11270" width="10.75" style="133" customWidth="1"/>
    <col min="11271" max="11503" width="9.125" style="133"/>
    <col min="11504" max="11504" width="6.625" style="133" customWidth="1"/>
    <col min="11505" max="11505" width="11.375" style="133" customWidth="1"/>
    <col min="11506" max="11506" width="6.875" style="133" customWidth="1"/>
    <col min="11507" max="11507" width="16.375" style="133" customWidth="1"/>
    <col min="11508" max="11508" width="14.125" style="133" customWidth="1"/>
    <col min="11509" max="11509" width="5.375" style="133" customWidth="1"/>
    <col min="11510" max="11510" width="44.875" style="133" customWidth="1"/>
    <col min="11511" max="11511" width="7.25" style="133" customWidth="1"/>
    <col min="11512" max="11512" width="6.375" style="133" customWidth="1"/>
    <col min="11513" max="11513" width="11.875" style="133" customWidth="1"/>
    <col min="11514" max="11514" width="14.625" style="133" customWidth="1"/>
    <col min="11515" max="11515" width="14.375" style="133" customWidth="1"/>
    <col min="11516" max="11516" width="12.75" style="133" customWidth="1"/>
    <col min="11517" max="11517" width="13.875" style="133" customWidth="1"/>
    <col min="11518" max="11518" width="14.375" style="133" customWidth="1"/>
    <col min="11519" max="11519" width="12.75" style="133" customWidth="1"/>
    <col min="11520" max="11520" width="13.875" style="133" customWidth="1"/>
    <col min="11521" max="11521" width="14.375" style="133" customWidth="1"/>
    <col min="11522" max="11522" width="12.75" style="133" customWidth="1"/>
    <col min="11523" max="11525" width="7.375" style="133" customWidth="1"/>
    <col min="11526" max="11526" width="10.75" style="133" customWidth="1"/>
    <col min="11527" max="11759" width="9.125" style="133"/>
    <col min="11760" max="11760" width="6.625" style="133" customWidth="1"/>
    <col min="11761" max="11761" width="11.375" style="133" customWidth="1"/>
    <col min="11762" max="11762" width="6.875" style="133" customWidth="1"/>
    <col min="11763" max="11763" width="16.375" style="133" customWidth="1"/>
    <col min="11764" max="11764" width="14.125" style="133" customWidth="1"/>
    <col min="11765" max="11765" width="5.375" style="133" customWidth="1"/>
    <col min="11766" max="11766" width="44.875" style="133" customWidth="1"/>
    <col min="11767" max="11767" width="7.25" style="133" customWidth="1"/>
    <col min="11768" max="11768" width="6.375" style="133" customWidth="1"/>
    <col min="11769" max="11769" width="11.875" style="133" customWidth="1"/>
    <col min="11770" max="11770" width="14.625" style="133" customWidth="1"/>
    <col min="11771" max="11771" width="14.375" style="133" customWidth="1"/>
    <col min="11772" max="11772" width="12.75" style="133" customWidth="1"/>
    <col min="11773" max="11773" width="13.875" style="133" customWidth="1"/>
    <col min="11774" max="11774" width="14.375" style="133" customWidth="1"/>
    <col min="11775" max="11775" width="12.75" style="133" customWidth="1"/>
    <col min="11776" max="11776" width="13.875" style="133" customWidth="1"/>
    <col min="11777" max="11777" width="14.375" style="133" customWidth="1"/>
    <col min="11778" max="11778" width="12.75" style="133" customWidth="1"/>
    <col min="11779" max="11781" width="7.375" style="133" customWidth="1"/>
    <col min="11782" max="11782" width="10.75" style="133" customWidth="1"/>
    <col min="11783" max="12015" width="9.125" style="133"/>
    <col min="12016" max="12016" width="6.625" style="133" customWidth="1"/>
    <col min="12017" max="12017" width="11.375" style="133" customWidth="1"/>
    <col min="12018" max="12018" width="6.875" style="133" customWidth="1"/>
    <col min="12019" max="12019" width="16.375" style="133" customWidth="1"/>
    <col min="12020" max="12020" width="14.125" style="133" customWidth="1"/>
    <col min="12021" max="12021" width="5.375" style="133" customWidth="1"/>
    <col min="12022" max="12022" width="44.875" style="133" customWidth="1"/>
    <col min="12023" max="12023" width="7.25" style="133" customWidth="1"/>
    <col min="12024" max="12024" width="6.375" style="133" customWidth="1"/>
    <col min="12025" max="12025" width="11.875" style="133" customWidth="1"/>
    <col min="12026" max="12026" width="14.625" style="133" customWidth="1"/>
    <col min="12027" max="12027" width="14.375" style="133" customWidth="1"/>
    <col min="12028" max="12028" width="12.75" style="133" customWidth="1"/>
    <col min="12029" max="12029" width="13.875" style="133" customWidth="1"/>
    <col min="12030" max="12030" width="14.375" style="133" customWidth="1"/>
    <col min="12031" max="12031" width="12.75" style="133" customWidth="1"/>
    <col min="12032" max="12032" width="13.875" style="133" customWidth="1"/>
    <col min="12033" max="12033" width="14.375" style="133" customWidth="1"/>
    <col min="12034" max="12034" width="12.75" style="133" customWidth="1"/>
    <col min="12035" max="12037" width="7.375" style="133" customWidth="1"/>
    <col min="12038" max="12038" width="10.75" style="133" customWidth="1"/>
    <col min="12039" max="12271" width="9.125" style="133"/>
    <col min="12272" max="12272" width="6.625" style="133" customWidth="1"/>
    <col min="12273" max="12273" width="11.375" style="133" customWidth="1"/>
    <col min="12274" max="12274" width="6.875" style="133" customWidth="1"/>
    <col min="12275" max="12275" width="16.375" style="133" customWidth="1"/>
    <col min="12276" max="12276" width="14.125" style="133" customWidth="1"/>
    <col min="12277" max="12277" width="5.375" style="133" customWidth="1"/>
    <col min="12278" max="12278" width="44.875" style="133" customWidth="1"/>
    <col min="12279" max="12279" width="7.25" style="133" customWidth="1"/>
    <col min="12280" max="12280" width="6.375" style="133" customWidth="1"/>
    <col min="12281" max="12281" width="11.875" style="133" customWidth="1"/>
    <col min="12282" max="12282" width="14.625" style="133" customWidth="1"/>
    <col min="12283" max="12283" width="14.375" style="133" customWidth="1"/>
    <col min="12284" max="12284" width="12.75" style="133" customWidth="1"/>
    <col min="12285" max="12285" width="13.875" style="133" customWidth="1"/>
    <col min="12286" max="12286" width="14.375" style="133" customWidth="1"/>
    <col min="12287" max="12287" width="12.75" style="133" customWidth="1"/>
    <col min="12288" max="12288" width="13.875" style="133" customWidth="1"/>
    <col min="12289" max="12289" width="14.375" style="133" customWidth="1"/>
    <col min="12290" max="12290" width="12.75" style="133" customWidth="1"/>
    <col min="12291" max="12293" width="7.375" style="133" customWidth="1"/>
    <col min="12294" max="12294" width="10.75" style="133" customWidth="1"/>
    <col min="12295" max="12527" width="9.125" style="133"/>
    <col min="12528" max="12528" width="6.625" style="133" customWidth="1"/>
    <col min="12529" max="12529" width="11.375" style="133" customWidth="1"/>
    <col min="12530" max="12530" width="6.875" style="133" customWidth="1"/>
    <col min="12531" max="12531" width="16.375" style="133" customWidth="1"/>
    <col min="12532" max="12532" width="14.125" style="133" customWidth="1"/>
    <col min="12533" max="12533" width="5.375" style="133" customWidth="1"/>
    <col min="12534" max="12534" width="44.875" style="133" customWidth="1"/>
    <col min="12535" max="12535" width="7.25" style="133" customWidth="1"/>
    <col min="12536" max="12536" width="6.375" style="133" customWidth="1"/>
    <col min="12537" max="12537" width="11.875" style="133" customWidth="1"/>
    <col min="12538" max="12538" width="14.625" style="133" customWidth="1"/>
    <col min="12539" max="12539" width="14.375" style="133" customWidth="1"/>
    <col min="12540" max="12540" width="12.75" style="133" customWidth="1"/>
    <col min="12541" max="12541" width="13.875" style="133" customWidth="1"/>
    <col min="12542" max="12542" width="14.375" style="133" customWidth="1"/>
    <col min="12543" max="12543" width="12.75" style="133" customWidth="1"/>
    <col min="12544" max="12544" width="13.875" style="133" customWidth="1"/>
    <col min="12545" max="12545" width="14.375" style="133" customWidth="1"/>
    <col min="12546" max="12546" width="12.75" style="133" customWidth="1"/>
    <col min="12547" max="12549" width="7.375" style="133" customWidth="1"/>
    <col min="12550" max="12550" width="10.75" style="133" customWidth="1"/>
    <col min="12551" max="12783" width="9.125" style="133"/>
    <col min="12784" max="12784" width="6.625" style="133" customWidth="1"/>
    <col min="12785" max="12785" width="11.375" style="133" customWidth="1"/>
    <col min="12786" max="12786" width="6.875" style="133" customWidth="1"/>
    <col min="12787" max="12787" width="16.375" style="133" customWidth="1"/>
    <col min="12788" max="12788" width="14.125" style="133" customWidth="1"/>
    <col min="12789" max="12789" width="5.375" style="133" customWidth="1"/>
    <col min="12790" max="12790" width="44.875" style="133" customWidth="1"/>
    <col min="12791" max="12791" width="7.25" style="133" customWidth="1"/>
    <col min="12792" max="12792" width="6.375" style="133" customWidth="1"/>
    <col min="12793" max="12793" width="11.875" style="133" customWidth="1"/>
    <col min="12794" max="12794" width="14.625" style="133" customWidth="1"/>
    <col min="12795" max="12795" width="14.375" style="133" customWidth="1"/>
    <col min="12796" max="12796" width="12.75" style="133" customWidth="1"/>
    <col min="12797" max="12797" width="13.875" style="133" customWidth="1"/>
    <col min="12798" max="12798" width="14.375" style="133" customWidth="1"/>
    <col min="12799" max="12799" width="12.75" style="133" customWidth="1"/>
    <col min="12800" max="12800" width="13.875" style="133" customWidth="1"/>
    <col min="12801" max="12801" width="14.375" style="133" customWidth="1"/>
    <col min="12802" max="12802" width="12.75" style="133" customWidth="1"/>
    <col min="12803" max="12805" width="7.375" style="133" customWidth="1"/>
    <col min="12806" max="12806" width="10.75" style="133" customWidth="1"/>
    <col min="12807" max="13039" width="9.125" style="133"/>
    <col min="13040" max="13040" width="6.625" style="133" customWidth="1"/>
    <col min="13041" max="13041" width="11.375" style="133" customWidth="1"/>
    <col min="13042" max="13042" width="6.875" style="133" customWidth="1"/>
    <col min="13043" max="13043" width="16.375" style="133" customWidth="1"/>
    <col min="13044" max="13044" width="14.125" style="133" customWidth="1"/>
    <col min="13045" max="13045" width="5.375" style="133" customWidth="1"/>
    <col min="13046" max="13046" width="44.875" style="133" customWidth="1"/>
    <col min="13047" max="13047" width="7.25" style="133" customWidth="1"/>
    <col min="13048" max="13048" width="6.375" style="133" customWidth="1"/>
    <col min="13049" max="13049" width="11.875" style="133" customWidth="1"/>
    <col min="13050" max="13050" width="14.625" style="133" customWidth="1"/>
    <col min="13051" max="13051" width="14.375" style="133" customWidth="1"/>
    <col min="13052" max="13052" width="12.75" style="133" customWidth="1"/>
    <col min="13053" max="13053" width="13.875" style="133" customWidth="1"/>
    <col min="13054" max="13054" width="14.375" style="133" customWidth="1"/>
    <col min="13055" max="13055" width="12.75" style="133" customWidth="1"/>
    <col min="13056" max="13056" width="13.875" style="133" customWidth="1"/>
    <col min="13057" max="13057" width="14.375" style="133" customWidth="1"/>
    <col min="13058" max="13058" width="12.75" style="133" customWidth="1"/>
    <col min="13059" max="13061" width="7.375" style="133" customWidth="1"/>
    <col min="13062" max="13062" width="10.75" style="133" customWidth="1"/>
    <col min="13063" max="13295" width="9.125" style="133"/>
    <col min="13296" max="13296" width="6.625" style="133" customWidth="1"/>
    <col min="13297" max="13297" width="11.375" style="133" customWidth="1"/>
    <col min="13298" max="13298" width="6.875" style="133" customWidth="1"/>
    <col min="13299" max="13299" width="16.375" style="133" customWidth="1"/>
    <col min="13300" max="13300" width="14.125" style="133" customWidth="1"/>
    <col min="13301" max="13301" width="5.375" style="133" customWidth="1"/>
    <col min="13302" max="13302" width="44.875" style="133" customWidth="1"/>
    <col min="13303" max="13303" width="7.25" style="133" customWidth="1"/>
    <col min="13304" max="13304" width="6.375" style="133" customWidth="1"/>
    <col min="13305" max="13305" width="11.875" style="133" customWidth="1"/>
    <col min="13306" max="13306" width="14.625" style="133" customWidth="1"/>
    <col min="13307" max="13307" width="14.375" style="133" customWidth="1"/>
    <col min="13308" max="13308" width="12.75" style="133" customWidth="1"/>
    <col min="13309" max="13309" width="13.875" style="133" customWidth="1"/>
    <col min="13310" max="13310" width="14.375" style="133" customWidth="1"/>
    <col min="13311" max="13311" width="12.75" style="133" customWidth="1"/>
    <col min="13312" max="13312" width="13.875" style="133" customWidth="1"/>
    <col min="13313" max="13313" width="14.375" style="133" customWidth="1"/>
    <col min="13314" max="13314" width="12.75" style="133" customWidth="1"/>
    <col min="13315" max="13317" width="7.375" style="133" customWidth="1"/>
    <col min="13318" max="13318" width="10.75" style="133" customWidth="1"/>
    <col min="13319" max="13551" width="9.125" style="133"/>
    <col min="13552" max="13552" width="6.625" style="133" customWidth="1"/>
    <col min="13553" max="13553" width="11.375" style="133" customWidth="1"/>
    <col min="13554" max="13554" width="6.875" style="133" customWidth="1"/>
    <col min="13555" max="13555" width="16.375" style="133" customWidth="1"/>
    <col min="13556" max="13556" width="14.125" style="133" customWidth="1"/>
    <col min="13557" max="13557" width="5.375" style="133" customWidth="1"/>
    <col min="13558" max="13558" width="44.875" style="133" customWidth="1"/>
    <col min="13559" max="13559" width="7.25" style="133" customWidth="1"/>
    <col min="13560" max="13560" width="6.375" style="133" customWidth="1"/>
    <col min="13561" max="13561" width="11.875" style="133" customWidth="1"/>
    <col min="13562" max="13562" width="14.625" style="133" customWidth="1"/>
    <col min="13563" max="13563" width="14.375" style="133" customWidth="1"/>
    <col min="13564" max="13564" width="12.75" style="133" customWidth="1"/>
    <col min="13565" max="13565" width="13.875" style="133" customWidth="1"/>
    <col min="13566" max="13566" width="14.375" style="133" customWidth="1"/>
    <col min="13567" max="13567" width="12.75" style="133" customWidth="1"/>
    <col min="13568" max="13568" width="13.875" style="133" customWidth="1"/>
    <col min="13569" max="13569" width="14.375" style="133" customWidth="1"/>
    <col min="13570" max="13570" width="12.75" style="133" customWidth="1"/>
    <col min="13571" max="13573" width="7.375" style="133" customWidth="1"/>
    <col min="13574" max="13574" width="10.75" style="133" customWidth="1"/>
    <col min="13575" max="13807" width="9.125" style="133"/>
    <col min="13808" max="13808" width="6.625" style="133" customWidth="1"/>
    <col min="13809" max="13809" width="11.375" style="133" customWidth="1"/>
    <col min="13810" max="13810" width="6.875" style="133" customWidth="1"/>
    <col min="13811" max="13811" width="16.375" style="133" customWidth="1"/>
    <col min="13812" max="13812" width="14.125" style="133" customWidth="1"/>
    <col min="13813" max="13813" width="5.375" style="133" customWidth="1"/>
    <col min="13814" max="13814" width="44.875" style="133" customWidth="1"/>
    <col min="13815" max="13815" width="7.25" style="133" customWidth="1"/>
    <col min="13816" max="13816" width="6.375" style="133" customWidth="1"/>
    <col min="13817" max="13817" width="11.875" style="133" customWidth="1"/>
    <col min="13818" max="13818" width="14.625" style="133" customWidth="1"/>
    <col min="13819" max="13819" width="14.375" style="133" customWidth="1"/>
    <col min="13820" max="13820" width="12.75" style="133" customWidth="1"/>
    <col min="13821" max="13821" width="13.875" style="133" customWidth="1"/>
    <col min="13822" max="13822" width="14.375" style="133" customWidth="1"/>
    <col min="13823" max="13823" width="12.75" style="133" customWidth="1"/>
    <col min="13824" max="13824" width="13.875" style="133" customWidth="1"/>
    <col min="13825" max="13825" width="14.375" style="133" customWidth="1"/>
    <col min="13826" max="13826" width="12.75" style="133" customWidth="1"/>
    <col min="13827" max="13829" width="7.375" style="133" customWidth="1"/>
    <col min="13830" max="13830" width="10.75" style="133" customWidth="1"/>
    <col min="13831" max="14063" width="9.125" style="133"/>
    <col min="14064" max="14064" width="6.625" style="133" customWidth="1"/>
    <col min="14065" max="14065" width="11.375" style="133" customWidth="1"/>
    <col min="14066" max="14066" width="6.875" style="133" customWidth="1"/>
    <col min="14067" max="14067" width="16.375" style="133" customWidth="1"/>
    <col min="14068" max="14068" width="14.125" style="133" customWidth="1"/>
    <col min="14069" max="14069" width="5.375" style="133" customWidth="1"/>
    <col min="14070" max="14070" width="44.875" style="133" customWidth="1"/>
    <col min="14071" max="14071" width="7.25" style="133" customWidth="1"/>
    <col min="14072" max="14072" width="6.375" style="133" customWidth="1"/>
    <col min="14073" max="14073" width="11.875" style="133" customWidth="1"/>
    <col min="14074" max="14074" width="14.625" style="133" customWidth="1"/>
    <col min="14075" max="14075" width="14.375" style="133" customWidth="1"/>
    <col min="14076" max="14076" width="12.75" style="133" customWidth="1"/>
    <col min="14077" max="14077" width="13.875" style="133" customWidth="1"/>
    <col min="14078" max="14078" width="14.375" style="133" customWidth="1"/>
    <col min="14079" max="14079" width="12.75" style="133" customWidth="1"/>
    <col min="14080" max="14080" width="13.875" style="133" customWidth="1"/>
    <col min="14081" max="14081" width="14.375" style="133" customWidth="1"/>
    <col min="14082" max="14082" width="12.75" style="133" customWidth="1"/>
    <col min="14083" max="14085" width="7.375" style="133" customWidth="1"/>
    <col min="14086" max="14086" width="10.75" style="133" customWidth="1"/>
    <col min="14087" max="14319" width="9.125" style="133"/>
    <col min="14320" max="14320" width="6.625" style="133" customWidth="1"/>
    <col min="14321" max="14321" width="11.375" style="133" customWidth="1"/>
    <col min="14322" max="14322" width="6.875" style="133" customWidth="1"/>
    <col min="14323" max="14323" width="16.375" style="133" customWidth="1"/>
    <col min="14324" max="14324" width="14.125" style="133" customWidth="1"/>
    <col min="14325" max="14325" width="5.375" style="133" customWidth="1"/>
    <col min="14326" max="14326" width="44.875" style="133" customWidth="1"/>
    <col min="14327" max="14327" width="7.25" style="133" customWidth="1"/>
    <col min="14328" max="14328" width="6.375" style="133" customWidth="1"/>
    <col min="14329" max="14329" width="11.875" style="133" customWidth="1"/>
    <col min="14330" max="14330" width="14.625" style="133" customWidth="1"/>
    <col min="14331" max="14331" width="14.375" style="133" customWidth="1"/>
    <col min="14332" max="14332" width="12.75" style="133" customWidth="1"/>
    <col min="14333" max="14333" width="13.875" style="133" customWidth="1"/>
    <col min="14334" max="14334" width="14.375" style="133" customWidth="1"/>
    <col min="14335" max="14335" width="12.75" style="133" customWidth="1"/>
    <col min="14336" max="14336" width="13.875" style="133" customWidth="1"/>
    <col min="14337" max="14337" width="14.375" style="133" customWidth="1"/>
    <col min="14338" max="14338" width="12.75" style="133" customWidth="1"/>
    <col min="14339" max="14341" width="7.375" style="133" customWidth="1"/>
    <col min="14342" max="14342" width="10.75" style="133" customWidth="1"/>
    <col min="14343" max="14575" width="9.125" style="133"/>
    <col min="14576" max="14576" width="6.625" style="133" customWidth="1"/>
    <col min="14577" max="14577" width="11.375" style="133" customWidth="1"/>
    <col min="14578" max="14578" width="6.875" style="133" customWidth="1"/>
    <col min="14579" max="14579" width="16.375" style="133" customWidth="1"/>
    <col min="14580" max="14580" width="14.125" style="133" customWidth="1"/>
    <col min="14581" max="14581" width="5.375" style="133" customWidth="1"/>
    <col min="14582" max="14582" width="44.875" style="133" customWidth="1"/>
    <col min="14583" max="14583" width="7.25" style="133" customWidth="1"/>
    <col min="14584" max="14584" width="6.375" style="133" customWidth="1"/>
    <col min="14585" max="14585" width="11.875" style="133" customWidth="1"/>
    <col min="14586" max="14586" width="14.625" style="133" customWidth="1"/>
    <col min="14587" max="14587" width="14.375" style="133" customWidth="1"/>
    <col min="14588" max="14588" width="12.75" style="133" customWidth="1"/>
    <col min="14589" max="14589" width="13.875" style="133" customWidth="1"/>
    <col min="14590" max="14590" width="14.375" style="133" customWidth="1"/>
    <col min="14591" max="14591" width="12.75" style="133" customWidth="1"/>
    <col min="14592" max="14592" width="13.875" style="133" customWidth="1"/>
    <col min="14593" max="14593" width="14.375" style="133" customWidth="1"/>
    <col min="14594" max="14594" width="12.75" style="133" customWidth="1"/>
    <col min="14595" max="14597" width="7.375" style="133" customWidth="1"/>
    <col min="14598" max="14598" width="10.75" style="133" customWidth="1"/>
    <col min="14599" max="14831" width="9.125" style="133"/>
    <col min="14832" max="14832" width="6.625" style="133" customWidth="1"/>
    <col min="14833" max="14833" width="11.375" style="133" customWidth="1"/>
    <col min="14834" max="14834" width="6.875" style="133" customWidth="1"/>
    <col min="14835" max="14835" width="16.375" style="133" customWidth="1"/>
    <col min="14836" max="14836" width="14.125" style="133" customWidth="1"/>
    <col min="14837" max="14837" width="5.375" style="133" customWidth="1"/>
    <col min="14838" max="14838" width="44.875" style="133" customWidth="1"/>
    <col min="14839" max="14839" width="7.25" style="133" customWidth="1"/>
    <col min="14840" max="14840" width="6.375" style="133" customWidth="1"/>
    <col min="14841" max="14841" width="11.875" style="133" customWidth="1"/>
    <col min="14842" max="14842" width="14.625" style="133" customWidth="1"/>
    <col min="14843" max="14843" width="14.375" style="133" customWidth="1"/>
    <col min="14844" max="14844" width="12.75" style="133" customWidth="1"/>
    <col min="14845" max="14845" width="13.875" style="133" customWidth="1"/>
    <col min="14846" max="14846" width="14.375" style="133" customWidth="1"/>
    <col min="14847" max="14847" width="12.75" style="133" customWidth="1"/>
    <col min="14848" max="14848" width="13.875" style="133" customWidth="1"/>
    <col min="14849" max="14849" width="14.375" style="133" customWidth="1"/>
    <col min="14850" max="14850" width="12.75" style="133" customWidth="1"/>
    <col min="14851" max="14853" width="7.375" style="133" customWidth="1"/>
    <col min="14854" max="14854" width="10.75" style="133" customWidth="1"/>
    <col min="14855" max="15087" width="9.125" style="133"/>
    <col min="15088" max="15088" width="6.625" style="133" customWidth="1"/>
    <col min="15089" max="15089" width="11.375" style="133" customWidth="1"/>
    <col min="15090" max="15090" width="6.875" style="133" customWidth="1"/>
    <col min="15091" max="15091" width="16.375" style="133" customWidth="1"/>
    <col min="15092" max="15092" width="14.125" style="133" customWidth="1"/>
    <col min="15093" max="15093" width="5.375" style="133" customWidth="1"/>
    <col min="15094" max="15094" width="44.875" style="133" customWidth="1"/>
    <col min="15095" max="15095" width="7.25" style="133" customWidth="1"/>
    <col min="15096" max="15096" width="6.375" style="133" customWidth="1"/>
    <col min="15097" max="15097" width="11.875" style="133" customWidth="1"/>
    <col min="15098" max="15098" width="14.625" style="133" customWidth="1"/>
    <col min="15099" max="15099" width="14.375" style="133" customWidth="1"/>
    <col min="15100" max="15100" width="12.75" style="133" customWidth="1"/>
    <col min="15101" max="15101" width="13.875" style="133" customWidth="1"/>
    <col min="15102" max="15102" width="14.375" style="133" customWidth="1"/>
    <col min="15103" max="15103" width="12.75" style="133" customWidth="1"/>
    <col min="15104" max="15104" width="13.875" style="133" customWidth="1"/>
    <col min="15105" max="15105" width="14.375" style="133" customWidth="1"/>
    <col min="15106" max="15106" width="12.75" style="133" customWidth="1"/>
    <col min="15107" max="15109" width="7.375" style="133" customWidth="1"/>
    <col min="15110" max="15110" width="10.75" style="133" customWidth="1"/>
    <col min="15111" max="15343" width="9.125" style="133"/>
    <col min="15344" max="15344" width="6.625" style="133" customWidth="1"/>
    <col min="15345" max="15345" width="11.375" style="133" customWidth="1"/>
    <col min="15346" max="15346" width="6.875" style="133" customWidth="1"/>
    <col min="15347" max="15347" width="16.375" style="133" customWidth="1"/>
    <col min="15348" max="15348" width="14.125" style="133" customWidth="1"/>
    <col min="15349" max="15349" width="5.375" style="133" customWidth="1"/>
    <col min="15350" max="15350" width="44.875" style="133" customWidth="1"/>
    <col min="15351" max="15351" width="7.25" style="133" customWidth="1"/>
    <col min="15352" max="15352" width="6.375" style="133" customWidth="1"/>
    <col min="15353" max="15353" width="11.875" style="133" customWidth="1"/>
    <col min="15354" max="15354" width="14.625" style="133" customWidth="1"/>
    <col min="15355" max="15355" width="14.375" style="133" customWidth="1"/>
    <col min="15356" max="15356" width="12.75" style="133" customWidth="1"/>
    <col min="15357" max="15357" width="13.875" style="133" customWidth="1"/>
    <col min="15358" max="15358" width="14.375" style="133" customWidth="1"/>
    <col min="15359" max="15359" width="12.75" style="133" customWidth="1"/>
    <col min="15360" max="15360" width="13.875" style="133" customWidth="1"/>
    <col min="15361" max="15361" width="14.375" style="133" customWidth="1"/>
    <col min="15362" max="15362" width="12.75" style="133" customWidth="1"/>
    <col min="15363" max="15365" width="7.375" style="133" customWidth="1"/>
    <col min="15366" max="15366" width="10.75" style="133" customWidth="1"/>
    <col min="15367" max="15599" width="9.125" style="133"/>
    <col min="15600" max="15600" width="6.625" style="133" customWidth="1"/>
    <col min="15601" max="15601" width="11.375" style="133" customWidth="1"/>
    <col min="15602" max="15602" width="6.875" style="133" customWidth="1"/>
    <col min="15603" max="15603" width="16.375" style="133" customWidth="1"/>
    <col min="15604" max="15604" width="14.125" style="133" customWidth="1"/>
    <col min="15605" max="15605" width="5.375" style="133" customWidth="1"/>
    <col min="15606" max="15606" width="44.875" style="133" customWidth="1"/>
    <col min="15607" max="15607" width="7.25" style="133" customWidth="1"/>
    <col min="15608" max="15608" width="6.375" style="133" customWidth="1"/>
    <col min="15609" max="15609" width="11.875" style="133" customWidth="1"/>
    <col min="15610" max="15610" width="14.625" style="133" customWidth="1"/>
    <col min="15611" max="15611" width="14.375" style="133" customWidth="1"/>
    <col min="15612" max="15612" width="12.75" style="133" customWidth="1"/>
    <col min="15613" max="15613" width="13.875" style="133" customWidth="1"/>
    <col min="15614" max="15614" width="14.375" style="133" customWidth="1"/>
    <col min="15615" max="15615" width="12.75" style="133" customWidth="1"/>
    <col min="15616" max="15616" width="13.875" style="133" customWidth="1"/>
    <col min="15617" max="15617" width="14.375" style="133" customWidth="1"/>
    <col min="15618" max="15618" width="12.75" style="133" customWidth="1"/>
    <col min="15619" max="15621" width="7.375" style="133" customWidth="1"/>
    <col min="15622" max="15622" width="10.75" style="133" customWidth="1"/>
    <col min="15623" max="15855" width="9.125" style="133"/>
    <col min="15856" max="15856" width="6.625" style="133" customWidth="1"/>
    <col min="15857" max="15857" width="11.375" style="133" customWidth="1"/>
    <col min="15858" max="15858" width="6.875" style="133" customWidth="1"/>
    <col min="15859" max="15859" width="16.375" style="133" customWidth="1"/>
    <col min="15860" max="15860" width="14.125" style="133" customWidth="1"/>
    <col min="15861" max="15861" width="5.375" style="133" customWidth="1"/>
    <col min="15862" max="15862" width="44.875" style="133" customWidth="1"/>
    <col min="15863" max="15863" width="7.25" style="133" customWidth="1"/>
    <col min="15864" max="15864" width="6.375" style="133" customWidth="1"/>
    <col min="15865" max="15865" width="11.875" style="133" customWidth="1"/>
    <col min="15866" max="15866" width="14.625" style="133" customWidth="1"/>
    <col min="15867" max="15867" width="14.375" style="133" customWidth="1"/>
    <col min="15868" max="15868" width="12.75" style="133" customWidth="1"/>
    <col min="15869" max="15869" width="13.875" style="133" customWidth="1"/>
    <col min="15870" max="15870" width="14.375" style="133" customWidth="1"/>
    <col min="15871" max="15871" width="12.75" style="133" customWidth="1"/>
    <col min="15872" max="15872" width="13.875" style="133" customWidth="1"/>
    <col min="15873" max="15873" width="14.375" style="133" customWidth="1"/>
    <col min="15874" max="15874" width="12.75" style="133" customWidth="1"/>
    <col min="15875" max="15877" width="7.375" style="133" customWidth="1"/>
    <col min="15878" max="15878" width="10.75" style="133" customWidth="1"/>
    <col min="15879" max="16111" width="9.125" style="133"/>
    <col min="16112" max="16112" width="6.625" style="133" customWidth="1"/>
    <col min="16113" max="16113" width="11.375" style="133" customWidth="1"/>
    <col min="16114" max="16114" width="6.875" style="133" customWidth="1"/>
    <col min="16115" max="16115" width="16.375" style="133" customWidth="1"/>
    <col min="16116" max="16116" width="14.125" style="133" customWidth="1"/>
    <col min="16117" max="16117" width="5.375" style="133" customWidth="1"/>
    <col min="16118" max="16118" width="44.875" style="133" customWidth="1"/>
    <col min="16119" max="16119" width="7.25" style="133" customWidth="1"/>
    <col min="16120" max="16120" width="6.375" style="133" customWidth="1"/>
    <col min="16121" max="16121" width="11.875" style="133" customWidth="1"/>
    <col min="16122" max="16122" width="14.625" style="133" customWidth="1"/>
    <col min="16123" max="16123" width="14.375" style="133" customWidth="1"/>
    <col min="16124" max="16124" width="12.75" style="133" customWidth="1"/>
    <col min="16125" max="16125" width="13.875" style="133" customWidth="1"/>
    <col min="16126" max="16126" width="14.375" style="133" customWidth="1"/>
    <col min="16127" max="16127" width="12.75" style="133" customWidth="1"/>
    <col min="16128" max="16128" width="13.875" style="133" customWidth="1"/>
    <col min="16129" max="16129" width="14.375" style="133" customWidth="1"/>
    <col min="16130" max="16130" width="12.75" style="133" customWidth="1"/>
    <col min="16131" max="16133" width="7.375" style="133" customWidth="1"/>
    <col min="16134" max="16134" width="10.75" style="133" customWidth="1"/>
    <col min="16135" max="16384" width="9.125" style="133"/>
  </cols>
  <sheetData>
    <row r="1" spans="1:19" x14ac:dyDescent="0.35">
      <c r="A1" s="337" t="s">
        <v>600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129" t="s">
        <v>601</v>
      </c>
      <c r="N1" s="130"/>
      <c r="O1" s="130"/>
      <c r="P1" s="130"/>
    </row>
    <row r="2" spans="1:19" ht="24" customHeight="1" x14ac:dyDescent="0.35">
      <c r="A2" s="338" t="s">
        <v>2317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134"/>
      <c r="N2" s="135"/>
      <c r="O2" s="135"/>
      <c r="P2" s="135"/>
    </row>
    <row r="3" spans="1:19" s="136" customFormat="1" ht="36.75" customHeight="1" x14ac:dyDescent="0.2">
      <c r="A3" s="329" t="s">
        <v>65</v>
      </c>
      <c r="B3" s="329" t="s">
        <v>163</v>
      </c>
      <c r="C3" s="329" t="s">
        <v>164</v>
      </c>
      <c r="D3" s="329" t="s">
        <v>165</v>
      </c>
      <c r="E3" s="329" t="s">
        <v>77</v>
      </c>
      <c r="F3" s="329" t="s">
        <v>166</v>
      </c>
      <c r="G3" s="329" t="s">
        <v>167</v>
      </c>
      <c r="H3" s="331" t="s">
        <v>168</v>
      </c>
      <c r="I3" s="329" t="s">
        <v>169</v>
      </c>
      <c r="J3" s="326" t="s">
        <v>170</v>
      </c>
      <c r="K3" s="327" t="s">
        <v>171</v>
      </c>
      <c r="L3" s="317" t="s">
        <v>596</v>
      </c>
      <c r="M3" s="317" t="s">
        <v>10</v>
      </c>
      <c r="N3" s="314" t="s">
        <v>172</v>
      </c>
      <c r="O3" s="315"/>
      <c r="P3" s="316"/>
      <c r="Q3" s="319" t="s">
        <v>11</v>
      </c>
      <c r="R3" s="342" t="s">
        <v>599</v>
      </c>
      <c r="S3" s="336"/>
    </row>
    <row r="4" spans="1:19" s="136" customFormat="1" ht="63" x14ac:dyDescent="0.2">
      <c r="A4" s="330"/>
      <c r="B4" s="330"/>
      <c r="C4" s="330"/>
      <c r="D4" s="330"/>
      <c r="E4" s="330"/>
      <c r="F4" s="330"/>
      <c r="G4" s="330"/>
      <c r="H4" s="332"/>
      <c r="I4" s="330"/>
      <c r="J4" s="326"/>
      <c r="K4" s="328"/>
      <c r="L4" s="318"/>
      <c r="M4" s="318"/>
      <c r="N4" s="137" t="s">
        <v>173</v>
      </c>
      <c r="O4" s="137" t="s">
        <v>174</v>
      </c>
      <c r="P4" s="137" t="s">
        <v>67</v>
      </c>
      <c r="Q4" s="319"/>
      <c r="R4" s="342"/>
      <c r="S4" s="336"/>
    </row>
    <row r="5" spans="1:19" x14ac:dyDescent="0.35">
      <c r="A5" s="138">
        <v>1</v>
      </c>
      <c r="B5" s="139" t="s">
        <v>59</v>
      </c>
      <c r="C5" s="139" t="s">
        <v>175</v>
      </c>
      <c r="D5" s="139" t="s">
        <v>1423</v>
      </c>
      <c r="E5" s="139" t="s">
        <v>176</v>
      </c>
      <c r="F5" s="139" t="s">
        <v>177</v>
      </c>
      <c r="G5" s="139" t="s">
        <v>178</v>
      </c>
      <c r="H5" s="140"/>
      <c r="I5" s="138"/>
      <c r="J5" s="141"/>
      <c r="K5" s="142"/>
      <c r="L5" s="143"/>
      <c r="M5" s="143"/>
      <c r="N5" s="139"/>
      <c r="O5" s="139"/>
      <c r="P5" s="139"/>
    </row>
    <row r="6" spans="1:19" x14ac:dyDescent="0.35">
      <c r="A6" s="138">
        <v>2</v>
      </c>
      <c r="B6" s="139" t="s">
        <v>59</v>
      </c>
      <c r="C6" s="139" t="s">
        <v>179</v>
      </c>
      <c r="D6" s="139" t="s">
        <v>1423</v>
      </c>
      <c r="E6" s="139" t="s">
        <v>176</v>
      </c>
      <c r="F6" s="139" t="s">
        <v>180</v>
      </c>
      <c r="G6" s="139" t="s">
        <v>181</v>
      </c>
      <c r="H6" s="140">
        <v>9017</v>
      </c>
      <c r="I6" s="138">
        <v>5</v>
      </c>
      <c r="J6" s="141">
        <f>บึงกาฬ!F10</f>
        <v>609604.71</v>
      </c>
      <c r="K6" s="142">
        <f>บึงกาฬ!AG10</f>
        <v>581455.10999999987</v>
      </c>
      <c r="L6" s="143">
        <f>บึงกาฬ!AH10</f>
        <v>552897.91</v>
      </c>
      <c r="M6" s="143">
        <f>บึงกาฬ!AI10</f>
        <v>785917.11</v>
      </c>
      <c r="N6" s="139"/>
      <c r="O6" s="139"/>
      <c r="P6" s="139"/>
      <c r="Q6" s="131">
        <f>L6-M6</f>
        <v>-233019.19999999995</v>
      </c>
      <c r="R6" s="132">
        <f>L6/H6</f>
        <v>61.317279583009871</v>
      </c>
    </row>
    <row r="7" spans="1:19" x14ac:dyDescent="0.35">
      <c r="A7" s="138">
        <v>3</v>
      </c>
      <c r="B7" s="139" t="s">
        <v>59</v>
      </c>
      <c r="C7" s="139" t="s">
        <v>182</v>
      </c>
      <c r="D7" s="139" t="s">
        <v>1423</v>
      </c>
      <c r="E7" s="139" t="s">
        <v>176</v>
      </c>
      <c r="F7" s="139" t="s">
        <v>180</v>
      </c>
      <c r="G7" s="139" t="s">
        <v>183</v>
      </c>
      <c r="H7" s="140">
        <v>4386</v>
      </c>
      <c r="I7" s="138">
        <v>3</v>
      </c>
      <c r="J7" s="141">
        <f>บึงกาฬ!F11</f>
        <v>160288.04999999999</v>
      </c>
      <c r="K7" s="142">
        <f>บึงกาฬ!AG11</f>
        <v>244082.56999999998</v>
      </c>
      <c r="L7" s="143">
        <f>บึงกาฬ!AH11</f>
        <v>294875.57</v>
      </c>
      <c r="M7" s="143">
        <f>บึงกาฬ!AI11</f>
        <v>409811.41000000003</v>
      </c>
      <c r="N7" s="139"/>
      <c r="O7" s="139"/>
      <c r="P7" s="139"/>
      <c r="Q7" s="131">
        <f t="shared" ref="Q7:Q70" si="0">L7-M7</f>
        <v>-114935.84000000003</v>
      </c>
      <c r="R7" s="132">
        <f t="shared" ref="R7:R70" si="1">L7/H7</f>
        <v>67.231092111263109</v>
      </c>
    </row>
    <row r="8" spans="1:19" x14ac:dyDescent="0.35">
      <c r="A8" s="138">
        <v>4</v>
      </c>
      <c r="B8" s="139" t="s">
        <v>59</v>
      </c>
      <c r="C8" s="139" t="s">
        <v>184</v>
      </c>
      <c r="D8" s="139" t="s">
        <v>1423</v>
      </c>
      <c r="E8" s="139" t="s">
        <v>176</v>
      </c>
      <c r="F8" s="139" t="s">
        <v>180</v>
      </c>
      <c r="G8" s="139" t="s">
        <v>185</v>
      </c>
      <c r="H8" s="140">
        <v>3088</v>
      </c>
      <c r="I8" s="138">
        <v>3</v>
      </c>
      <c r="J8" s="141">
        <f>บึงกาฬ!F12</f>
        <v>823627.46</v>
      </c>
      <c r="K8" s="142">
        <f>บึงกาฬ!AG12</f>
        <v>744828.02</v>
      </c>
      <c r="L8" s="143">
        <f>บึงกาฬ!AH12</f>
        <v>421486.3</v>
      </c>
      <c r="M8" s="143">
        <f>บึงกาฬ!AI12</f>
        <v>1172968.3999999999</v>
      </c>
      <c r="N8" s="139"/>
      <c r="O8" s="139"/>
      <c r="P8" s="139"/>
      <c r="Q8" s="131">
        <f t="shared" si="0"/>
        <v>-751482.09999999986</v>
      </c>
      <c r="R8" s="132">
        <f t="shared" si="1"/>
        <v>136.49167746113989</v>
      </c>
    </row>
    <row r="9" spans="1:19" x14ac:dyDescent="0.35">
      <c r="A9" s="138">
        <v>5</v>
      </c>
      <c r="B9" s="139" t="s">
        <v>59</v>
      </c>
      <c r="C9" s="139" t="s">
        <v>186</v>
      </c>
      <c r="D9" s="139" t="s">
        <v>1423</v>
      </c>
      <c r="E9" s="139" t="s">
        <v>176</v>
      </c>
      <c r="F9" s="139" t="s">
        <v>180</v>
      </c>
      <c r="G9" s="139" t="s">
        <v>187</v>
      </c>
      <c r="H9" s="140">
        <v>2345</v>
      </c>
      <c r="I9" s="138">
        <v>2</v>
      </c>
      <c r="J9" s="141">
        <f>บึงกาฬ!F13</f>
        <v>796627.54</v>
      </c>
      <c r="K9" s="142">
        <f>บึงกาฬ!AG13</f>
        <v>526898.44999999995</v>
      </c>
      <c r="L9" s="143">
        <f>บึงกาฬ!AH13</f>
        <v>356947.71</v>
      </c>
      <c r="M9" s="143">
        <f>บึงกาฬ!AI13</f>
        <v>552152.34</v>
      </c>
      <c r="N9" s="139"/>
      <c r="O9" s="139"/>
      <c r="P9" s="139"/>
      <c r="Q9" s="131">
        <f t="shared" si="0"/>
        <v>-195204.62999999995</v>
      </c>
      <c r="R9" s="132">
        <f t="shared" si="1"/>
        <v>152.21650746268656</v>
      </c>
    </row>
    <row r="10" spans="1:19" x14ac:dyDescent="0.35">
      <c r="A10" s="138">
        <v>6</v>
      </c>
      <c r="B10" s="139" t="s">
        <v>59</v>
      </c>
      <c r="C10" s="139" t="s">
        <v>188</v>
      </c>
      <c r="D10" s="139" t="s">
        <v>1423</v>
      </c>
      <c r="E10" s="139" t="s">
        <v>176</v>
      </c>
      <c r="F10" s="139" t="s">
        <v>180</v>
      </c>
      <c r="G10" s="139" t="s">
        <v>189</v>
      </c>
      <c r="H10" s="140">
        <v>6935</v>
      </c>
      <c r="I10" s="138">
        <v>5</v>
      </c>
      <c r="J10" s="141">
        <f>บึงกาฬ!F14</f>
        <v>504260.39</v>
      </c>
      <c r="K10" s="142">
        <f>บึงกาฬ!AG14</f>
        <v>-215872.54999999993</v>
      </c>
      <c r="L10" s="143">
        <f>บึงกาฬ!AH14</f>
        <v>385610.98</v>
      </c>
      <c r="M10" s="143">
        <f>บึงกาฬ!AI14</f>
        <v>483715.91</v>
      </c>
      <c r="N10" s="139"/>
      <c r="O10" s="139"/>
      <c r="P10" s="139"/>
      <c r="Q10" s="131">
        <f t="shared" si="0"/>
        <v>-98104.93</v>
      </c>
      <c r="R10" s="132">
        <f t="shared" si="1"/>
        <v>55.603602018745491</v>
      </c>
    </row>
    <row r="11" spans="1:19" x14ac:dyDescent="0.35">
      <c r="A11" s="138">
        <v>7</v>
      </c>
      <c r="B11" s="139" t="s">
        <v>59</v>
      </c>
      <c r="C11" s="139" t="s">
        <v>190</v>
      </c>
      <c r="D11" s="139" t="s">
        <v>1423</v>
      </c>
      <c r="E11" s="139" t="s">
        <v>176</v>
      </c>
      <c r="F11" s="139" t="s">
        <v>180</v>
      </c>
      <c r="G11" s="139" t="s">
        <v>191</v>
      </c>
      <c r="H11" s="140">
        <v>5524</v>
      </c>
      <c r="I11" s="138">
        <v>4</v>
      </c>
      <c r="J11" s="141">
        <f>บึงกาฬ!F15</f>
        <v>258730.63</v>
      </c>
      <c r="K11" s="142">
        <f>บึงกาฬ!AG15</f>
        <v>421308.77</v>
      </c>
      <c r="L11" s="143">
        <f>บึงกาฬ!AH15</f>
        <v>505001.14</v>
      </c>
      <c r="M11" s="143">
        <f>บึงกาฬ!AI15</f>
        <v>479854.85000000003</v>
      </c>
      <c r="N11" s="139"/>
      <c r="O11" s="139"/>
      <c r="P11" s="139"/>
      <c r="Q11" s="131">
        <f t="shared" si="0"/>
        <v>25146.289999999979</v>
      </c>
      <c r="R11" s="132">
        <f t="shared" si="1"/>
        <v>91.419467776973207</v>
      </c>
    </row>
    <row r="12" spans="1:19" x14ac:dyDescent="0.35">
      <c r="A12" s="138">
        <v>8</v>
      </c>
      <c r="B12" s="139" t="s">
        <v>59</v>
      </c>
      <c r="C12" s="139" t="s">
        <v>192</v>
      </c>
      <c r="D12" s="139" t="s">
        <v>1423</v>
      </c>
      <c r="E12" s="139" t="s">
        <v>176</v>
      </c>
      <c r="F12" s="139" t="s">
        <v>180</v>
      </c>
      <c r="G12" s="139" t="s">
        <v>193</v>
      </c>
      <c r="H12" s="140">
        <v>5657</v>
      </c>
      <c r="I12" s="138">
        <v>4</v>
      </c>
      <c r="J12" s="141">
        <f>บึงกาฬ!F16</f>
        <v>174233.1</v>
      </c>
      <c r="K12" s="142">
        <f>บึงกาฬ!AG16</f>
        <v>376854.29</v>
      </c>
      <c r="L12" s="143">
        <f>บึงกาฬ!AH16</f>
        <v>259490.19</v>
      </c>
      <c r="M12" s="143">
        <f>บึงกาฬ!AI16</f>
        <v>381355.9</v>
      </c>
      <c r="N12" s="139"/>
      <c r="O12" s="139"/>
      <c r="P12" s="139"/>
      <c r="Q12" s="131">
        <f t="shared" si="0"/>
        <v>-121865.71000000002</v>
      </c>
      <c r="R12" s="132">
        <f t="shared" si="1"/>
        <v>45.870636379706561</v>
      </c>
    </row>
    <row r="13" spans="1:19" x14ac:dyDescent="0.35">
      <c r="A13" s="138">
        <v>9</v>
      </c>
      <c r="B13" s="139" t="s">
        <v>59</v>
      </c>
      <c r="C13" s="139" t="s">
        <v>194</v>
      </c>
      <c r="D13" s="139" t="s">
        <v>1423</v>
      </c>
      <c r="E13" s="139" t="s">
        <v>176</v>
      </c>
      <c r="F13" s="139" t="s">
        <v>180</v>
      </c>
      <c r="G13" s="139" t="s">
        <v>195</v>
      </c>
      <c r="H13" s="140">
        <v>4057</v>
      </c>
      <c r="I13" s="138">
        <v>3</v>
      </c>
      <c r="J13" s="141">
        <f>บึงกาฬ!F17</f>
        <v>55821.81</v>
      </c>
      <c r="K13" s="142">
        <f>บึงกาฬ!AG17</f>
        <v>67205.53</v>
      </c>
      <c r="L13" s="143">
        <f>บึงกาฬ!AH17</f>
        <v>95480</v>
      </c>
      <c r="M13" s="143">
        <f>บึงกาฬ!AI17</f>
        <v>215218.63999999998</v>
      </c>
      <c r="N13" s="139"/>
      <c r="O13" s="139"/>
      <c r="P13" s="139"/>
      <c r="Q13" s="131">
        <f t="shared" si="0"/>
        <v>-119738.63999999998</v>
      </c>
      <c r="R13" s="132">
        <f t="shared" si="1"/>
        <v>23.534631501109192</v>
      </c>
    </row>
    <row r="14" spans="1:19" x14ac:dyDescent="0.35">
      <c r="A14" s="138">
        <v>10</v>
      </c>
      <c r="B14" s="139" t="s">
        <v>59</v>
      </c>
      <c r="C14" s="139" t="s">
        <v>196</v>
      </c>
      <c r="D14" s="139" t="s">
        <v>1423</v>
      </c>
      <c r="E14" s="139" t="s">
        <v>176</v>
      </c>
      <c r="F14" s="139" t="s">
        <v>180</v>
      </c>
      <c r="G14" s="139" t="s">
        <v>197</v>
      </c>
      <c r="H14" s="140">
        <v>2737</v>
      </c>
      <c r="I14" s="138">
        <v>2</v>
      </c>
      <c r="J14" s="141">
        <f>บึงกาฬ!F18</f>
        <v>383485.57</v>
      </c>
      <c r="K14" s="142">
        <f>บึงกาฬ!AG18</f>
        <v>223581.01</v>
      </c>
      <c r="L14" s="143">
        <f>บึงกาฬ!AH18</f>
        <v>277887.95999999996</v>
      </c>
      <c r="M14" s="143">
        <f>บึงกาฬ!AI18</f>
        <v>364982.24</v>
      </c>
      <c r="N14" s="139"/>
      <c r="O14" s="139"/>
      <c r="P14" s="139"/>
      <c r="Q14" s="131">
        <f t="shared" si="0"/>
        <v>-87094.280000000028</v>
      </c>
      <c r="R14" s="132">
        <f t="shared" si="1"/>
        <v>101.53012787723783</v>
      </c>
    </row>
    <row r="15" spans="1:19" x14ac:dyDescent="0.35">
      <c r="A15" s="138">
        <v>11</v>
      </c>
      <c r="B15" s="139" t="s">
        <v>59</v>
      </c>
      <c r="C15" s="139" t="s">
        <v>198</v>
      </c>
      <c r="D15" s="139" t="s">
        <v>1423</v>
      </c>
      <c r="E15" s="139" t="s">
        <v>176</v>
      </c>
      <c r="F15" s="139" t="s">
        <v>180</v>
      </c>
      <c r="G15" s="139" t="s">
        <v>199</v>
      </c>
      <c r="H15" s="140">
        <v>4167</v>
      </c>
      <c r="I15" s="138">
        <v>3</v>
      </c>
      <c r="J15" s="141">
        <f>บึงกาฬ!F19</f>
        <v>0</v>
      </c>
      <c r="K15" s="142">
        <f>บึงกาฬ!AG19</f>
        <v>0</v>
      </c>
      <c r="L15" s="143">
        <f>บึงกาฬ!AH19</f>
        <v>0</v>
      </c>
      <c r="M15" s="143">
        <f>บึงกาฬ!AI19</f>
        <v>0</v>
      </c>
      <c r="N15" s="139"/>
      <c r="O15" s="139"/>
      <c r="P15" s="139"/>
      <c r="Q15" s="131">
        <f t="shared" si="0"/>
        <v>0</v>
      </c>
      <c r="R15" s="132">
        <f t="shared" si="1"/>
        <v>0</v>
      </c>
    </row>
    <row r="16" spans="1:19" x14ac:dyDescent="0.35">
      <c r="A16" s="138">
        <v>12</v>
      </c>
      <c r="B16" s="139" t="s">
        <v>59</v>
      </c>
      <c r="C16" s="139" t="s">
        <v>200</v>
      </c>
      <c r="D16" s="139" t="s">
        <v>1423</v>
      </c>
      <c r="E16" s="139" t="s">
        <v>176</v>
      </c>
      <c r="F16" s="139" t="s">
        <v>180</v>
      </c>
      <c r="G16" s="139" t="s">
        <v>201</v>
      </c>
      <c r="H16" s="140">
        <v>7036</v>
      </c>
      <c r="I16" s="138">
        <v>5</v>
      </c>
      <c r="J16" s="141">
        <f>บึงกาฬ!F20</f>
        <v>515735.51</v>
      </c>
      <c r="K16" s="142">
        <f>บึงกาฬ!AG20</f>
        <v>353752.05999999994</v>
      </c>
      <c r="L16" s="143">
        <f>บึงกาฬ!AH20</f>
        <v>618307.64</v>
      </c>
      <c r="M16" s="143">
        <f>บึงกาฬ!AI20</f>
        <v>732069.32</v>
      </c>
      <c r="N16" s="139"/>
      <c r="O16" s="139"/>
      <c r="P16" s="139"/>
      <c r="Q16" s="131">
        <f t="shared" si="0"/>
        <v>-113761.67999999993</v>
      </c>
      <c r="R16" s="132">
        <f t="shared" si="1"/>
        <v>87.87772029562251</v>
      </c>
    </row>
    <row r="17" spans="1:18" x14ac:dyDescent="0.35">
      <c r="A17" s="138">
        <v>13</v>
      </c>
      <c r="B17" s="139" t="s">
        <v>59</v>
      </c>
      <c r="C17" s="139" t="s">
        <v>202</v>
      </c>
      <c r="D17" s="139" t="s">
        <v>1423</v>
      </c>
      <c r="E17" s="139" t="s">
        <v>176</v>
      </c>
      <c r="F17" s="139" t="s">
        <v>180</v>
      </c>
      <c r="G17" s="139" t="s">
        <v>203</v>
      </c>
      <c r="H17" s="140">
        <v>4248</v>
      </c>
      <c r="I17" s="138">
        <v>3</v>
      </c>
      <c r="J17" s="141">
        <f>บึงกาฬ!F21</f>
        <v>61883.13</v>
      </c>
      <c r="K17" s="142">
        <f>บึงกาฬ!AG21</f>
        <v>359185.56</v>
      </c>
      <c r="L17" s="143">
        <f>บึงกาฬ!AH21</f>
        <v>403245.93</v>
      </c>
      <c r="M17" s="143">
        <f>บึงกาฬ!AI21</f>
        <v>565801.77</v>
      </c>
      <c r="N17" s="139"/>
      <c r="O17" s="139"/>
      <c r="P17" s="139"/>
      <c r="Q17" s="131">
        <f t="shared" si="0"/>
        <v>-162555.84000000003</v>
      </c>
      <c r="R17" s="132">
        <f t="shared" si="1"/>
        <v>94.926066384180785</v>
      </c>
    </row>
    <row r="18" spans="1:18" x14ac:dyDescent="0.35">
      <c r="A18" s="138">
        <v>14</v>
      </c>
      <c r="B18" s="139" t="s">
        <v>59</v>
      </c>
      <c r="C18" s="139" t="s">
        <v>204</v>
      </c>
      <c r="D18" s="139" t="s">
        <v>1423</v>
      </c>
      <c r="E18" s="139" t="s">
        <v>176</v>
      </c>
      <c r="F18" s="139" t="s">
        <v>180</v>
      </c>
      <c r="G18" s="139" t="s">
        <v>205</v>
      </c>
      <c r="H18" s="140">
        <v>4016</v>
      </c>
      <c r="I18" s="138">
        <v>3</v>
      </c>
      <c r="J18" s="141">
        <f>บึงกาฬ!F22</f>
        <v>655029.35</v>
      </c>
      <c r="K18" s="142">
        <f>บึงกาฬ!AG22</f>
        <v>936824.51</v>
      </c>
      <c r="L18" s="143">
        <f>บึงกาฬ!AH22</f>
        <v>221531.8</v>
      </c>
      <c r="M18" s="143">
        <f>บึงกาฬ!AI22</f>
        <v>328121.69999999995</v>
      </c>
      <c r="N18" s="139"/>
      <c r="O18" s="139"/>
      <c r="P18" s="139"/>
      <c r="Q18" s="131">
        <f t="shared" si="0"/>
        <v>-106589.89999999997</v>
      </c>
      <c r="R18" s="132">
        <f t="shared" si="1"/>
        <v>55.162300796812744</v>
      </c>
    </row>
    <row r="19" spans="1:18" x14ac:dyDescent="0.35">
      <c r="A19" s="138">
        <v>15</v>
      </c>
      <c r="B19" s="139" t="s">
        <v>59</v>
      </c>
      <c r="C19" s="139" t="s">
        <v>206</v>
      </c>
      <c r="D19" s="139" t="s">
        <v>1423</v>
      </c>
      <c r="E19" s="139" t="s">
        <v>176</v>
      </c>
      <c r="F19" s="139" t="s">
        <v>180</v>
      </c>
      <c r="G19" s="139" t="s">
        <v>207</v>
      </c>
      <c r="H19" s="140">
        <v>1202</v>
      </c>
      <c r="I19" s="138">
        <v>1</v>
      </c>
      <c r="J19" s="141">
        <f>บึงกาฬ!F23</f>
        <v>669823.18000000005</v>
      </c>
      <c r="K19" s="142">
        <f>บึงกาฬ!AG23</f>
        <v>513396.18000000005</v>
      </c>
      <c r="L19" s="143">
        <f>บึงกาฬ!AH23</f>
        <v>207515.36</v>
      </c>
      <c r="M19" s="143">
        <f>บึงกาฬ!AI23</f>
        <v>377669.4</v>
      </c>
      <c r="N19" s="139"/>
      <c r="O19" s="139"/>
      <c r="P19" s="139"/>
      <c r="Q19" s="131">
        <f t="shared" si="0"/>
        <v>-170154.04000000004</v>
      </c>
      <c r="R19" s="132">
        <f t="shared" si="1"/>
        <v>172.64173044925124</v>
      </c>
    </row>
    <row r="20" spans="1:18" s="150" customFormat="1" x14ac:dyDescent="0.35">
      <c r="A20" s="144">
        <v>1</v>
      </c>
      <c r="B20" s="145" t="s">
        <v>59</v>
      </c>
      <c r="C20" s="145"/>
      <c r="D20" s="145"/>
      <c r="E20" s="145" t="s">
        <v>77</v>
      </c>
      <c r="F20" s="145"/>
      <c r="G20" s="145" t="s">
        <v>208</v>
      </c>
      <c r="H20" s="146">
        <f>SUM(H5:H19)</f>
        <v>64415</v>
      </c>
      <c r="I20" s="144"/>
      <c r="J20" s="147">
        <f>SUM(J5:J19)</f>
        <v>5669150.4299999988</v>
      </c>
      <c r="K20" s="147">
        <f>SUM(K5:K19)</f>
        <v>5133499.5099999988</v>
      </c>
      <c r="L20" s="147">
        <f>SUM(L5:L19)</f>
        <v>4600278.49</v>
      </c>
      <c r="M20" s="147">
        <f>SUM(M5:M19)</f>
        <v>6849638.9900000012</v>
      </c>
      <c r="N20" s="145">
        <v>14</v>
      </c>
      <c r="O20" s="145">
        <v>14</v>
      </c>
      <c r="P20" s="145">
        <f>N20-O20</f>
        <v>0</v>
      </c>
      <c r="Q20" s="148">
        <f t="shared" si="0"/>
        <v>-2249360.5000000009</v>
      </c>
      <c r="R20" s="149">
        <f>L20/H20</f>
        <v>71.416261585034547</v>
      </c>
    </row>
    <row r="21" spans="1:18" x14ac:dyDescent="0.35">
      <c r="A21" s="138">
        <v>1</v>
      </c>
      <c r="B21" s="139" t="s">
        <v>59</v>
      </c>
      <c r="C21" s="139" t="s">
        <v>179</v>
      </c>
      <c r="D21" s="139" t="s">
        <v>94</v>
      </c>
      <c r="E21" s="139" t="s">
        <v>209</v>
      </c>
      <c r="F21" s="139" t="s">
        <v>210</v>
      </c>
      <c r="G21" s="139" t="s">
        <v>211</v>
      </c>
      <c r="H21" s="140"/>
      <c r="I21" s="138"/>
      <c r="J21" s="141"/>
      <c r="K21" s="142"/>
      <c r="L21" s="143"/>
      <c r="M21" s="143"/>
      <c r="N21" s="139"/>
      <c r="O21" s="139"/>
      <c r="P21" s="139"/>
    </row>
    <row r="22" spans="1:18" x14ac:dyDescent="0.35">
      <c r="A22" s="138">
        <v>2</v>
      </c>
      <c r="B22" s="139" t="s">
        <v>59</v>
      </c>
      <c r="C22" s="139" t="s">
        <v>182</v>
      </c>
      <c r="D22" s="139" t="s">
        <v>94</v>
      </c>
      <c r="E22" s="139" t="s">
        <v>209</v>
      </c>
      <c r="F22" s="139" t="s">
        <v>180</v>
      </c>
      <c r="G22" s="139" t="s">
        <v>212</v>
      </c>
      <c r="H22" s="140">
        <v>6244</v>
      </c>
      <c r="I22" s="138">
        <v>5</v>
      </c>
      <c r="J22" s="141">
        <f>บึงกาฬ!F24</f>
        <v>240171.99</v>
      </c>
      <c r="K22" s="142">
        <f>บึงกาฬ!AG24</f>
        <v>287579.69</v>
      </c>
      <c r="L22" s="143">
        <f>บึงกาฬ!AH24</f>
        <v>744457.67999999993</v>
      </c>
      <c r="M22" s="143">
        <f>บึงกาฬ!AI24</f>
        <v>642047.43000000005</v>
      </c>
      <c r="N22" s="139"/>
      <c r="O22" s="139"/>
      <c r="P22" s="139"/>
      <c r="Q22" s="131">
        <f t="shared" si="0"/>
        <v>102410.24999999988</v>
      </c>
      <c r="R22" s="132">
        <f t="shared" si="1"/>
        <v>119.22768737988469</v>
      </c>
    </row>
    <row r="23" spans="1:18" x14ac:dyDescent="0.35">
      <c r="A23" s="138">
        <v>3</v>
      </c>
      <c r="B23" s="139" t="s">
        <v>59</v>
      </c>
      <c r="C23" s="139" t="s">
        <v>184</v>
      </c>
      <c r="D23" s="139" t="s">
        <v>94</v>
      </c>
      <c r="E23" s="139" t="s">
        <v>209</v>
      </c>
      <c r="F23" s="139" t="s">
        <v>180</v>
      </c>
      <c r="G23" s="139" t="s">
        <v>213</v>
      </c>
      <c r="H23" s="140">
        <v>4760</v>
      </c>
      <c r="I23" s="138">
        <v>4</v>
      </c>
      <c r="J23" s="141">
        <f>บึงกาฬ!F25</f>
        <v>235505.85</v>
      </c>
      <c r="K23" s="142">
        <f>บึงกาฬ!AG25</f>
        <v>240976.87</v>
      </c>
      <c r="L23" s="143">
        <f>บึงกาฬ!AH25</f>
        <v>689198.5</v>
      </c>
      <c r="M23" s="143">
        <f>บึงกาฬ!AI25</f>
        <v>549295.54</v>
      </c>
      <c r="N23" s="139"/>
      <c r="O23" s="139"/>
      <c r="P23" s="139"/>
      <c r="Q23" s="131">
        <f t="shared" si="0"/>
        <v>139902.95999999996</v>
      </c>
      <c r="R23" s="132">
        <f t="shared" si="1"/>
        <v>144.78960084033613</v>
      </c>
    </row>
    <row r="24" spans="1:18" x14ac:dyDescent="0.35">
      <c r="A24" s="138">
        <v>4</v>
      </c>
      <c r="B24" s="139" t="s">
        <v>59</v>
      </c>
      <c r="C24" s="139" t="s">
        <v>186</v>
      </c>
      <c r="D24" s="139" t="s">
        <v>94</v>
      </c>
      <c r="E24" s="139" t="s">
        <v>209</v>
      </c>
      <c r="F24" s="139" t="s">
        <v>180</v>
      </c>
      <c r="G24" s="139" t="s">
        <v>214</v>
      </c>
      <c r="H24" s="140">
        <v>3665</v>
      </c>
      <c r="I24" s="138">
        <v>3</v>
      </c>
      <c r="J24" s="141">
        <f>บึงกาฬ!F26</f>
        <v>155275.57</v>
      </c>
      <c r="K24" s="142">
        <f>บึงกาฬ!AG26</f>
        <v>90836.390000000014</v>
      </c>
      <c r="L24" s="143">
        <f>บึงกาฬ!AH26</f>
        <v>315350.76</v>
      </c>
      <c r="M24" s="143">
        <f>บึงกาฬ!AI26</f>
        <v>276603.14</v>
      </c>
      <c r="N24" s="139"/>
      <c r="O24" s="139"/>
      <c r="P24" s="139"/>
      <c r="Q24" s="131">
        <f t="shared" si="0"/>
        <v>38747.619999999995</v>
      </c>
      <c r="R24" s="132">
        <f t="shared" si="1"/>
        <v>86.043863574351974</v>
      </c>
    </row>
    <row r="25" spans="1:18" x14ac:dyDescent="0.35">
      <c r="A25" s="138">
        <v>5</v>
      </c>
      <c r="B25" s="139" t="s">
        <v>59</v>
      </c>
      <c r="C25" s="139" t="s">
        <v>188</v>
      </c>
      <c r="D25" s="139" t="s">
        <v>94</v>
      </c>
      <c r="E25" s="139" t="s">
        <v>209</v>
      </c>
      <c r="F25" s="139" t="s">
        <v>180</v>
      </c>
      <c r="G25" s="139" t="s">
        <v>215</v>
      </c>
      <c r="H25" s="140">
        <v>4355</v>
      </c>
      <c r="I25" s="138">
        <v>3</v>
      </c>
      <c r="J25" s="141">
        <f>บึงกาฬ!F27</f>
        <v>523412.26</v>
      </c>
      <c r="K25" s="142">
        <f>บึงกาฬ!AG27</f>
        <v>411207.64</v>
      </c>
      <c r="L25" s="143">
        <f>บึงกาฬ!AH27</f>
        <v>692522.3</v>
      </c>
      <c r="M25" s="143">
        <f>บึงกาฬ!AI27</f>
        <v>638576.71</v>
      </c>
      <c r="N25" s="139"/>
      <c r="O25" s="139"/>
      <c r="P25" s="139"/>
      <c r="Q25" s="131">
        <f t="shared" si="0"/>
        <v>53945.590000000084</v>
      </c>
      <c r="R25" s="132">
        <f t="shared" si="1"/>
        <v>159.0177497129736</v>
      </c>
    </row>
    <row r="26" spans="1:18" x14ac:dyDescent="0.35">
      <c r="A26" s="138">
        <v>6</v>
      </c>
      <c r="B26" s="139" t="s">
        <v>59</v>
      </c>
      <c r="C26" s="139" t="s">
        <v>190</v>
      </c>
      <c r="D26" s="139" t="s">
        <v>94</v>
      </c>
      <c r="E26" s="139" t="s">
        <v>209</v>
      </c>
      <c r="F26" s="139" t="s">
        <v>180</v>
      </c>
      <c r="G26" s="139" t="s">
        <v>216</v>
      </c>
      <c r="H26" s="140">
        <v>2703</v>
      </c>
      <c r="I26" s="138">
        <v>2</v>
      </c>
      <c r="J26" s="141">
        <f>บึงกาฬ!F28</f>
        <v>60733.13</v>
      </c>
      <c r="K26" s="142">
        <f>บึงกาฬ!AG28</f>
        <v>78145.679999999993</v>
      </c>
      <c r="L26" s="143">
        <f>บึงกาฬ!AH28</f>
        <v>378166.81</v>
      </c>
      <c r="M26" s="143">
        <f>บึงกาฬ!AI28</f>
        <v>412276.61</v>
      </c>
      <c r="N26" s="139"/>
      <c r="O26" s="139"/>
      <c r="P26" s="139"/>
      <c r="Q26" s="131">
        <f t="shared" si="0"/>
        <v>-34109.799999999988</v>
      </c>
      <c r="R26" s="132">
        <f t="shared" si="1"/>
        <v>139.90633000369959</v>
      </c>
    </row>
    <row r="27" spans="1:18" x14ac:dyDescent="0.35">
      <c r="A27" s="138">
        <v>7</v>
      </c>
      <c r="B27" s="139" t="s">
        <v>59</v>
      </c>
      <c r="C27" s="139" t="s">
        <v>192</v>
      </c>
      <c r="D27" s="139" t="s">
        <v>94</v>
      </c>
      <c r="E27" s="139" t="s">
        <v>209</v>
      </c>
      <c r="F27" s="139" t="s">
        <v>180</v>
      </c>
      <c r="G27" s="139" t="s">
        <v>217</v>
      </c>
      <c r="H27" s="140">
        <v>3283</v>
      </c>
      <c r="I27" s="138">
        <v>3</v>
      </c>
      <c r="J27" s="141">
        <f>บึงกาฬ!F29</f>
        <v>406835.21</v>
      </c>
      <c r="K27" s="142">
        <f>บึงกาฬ!AG29</f>
        <v>-1514473.52</v>
      </c>
      <c r="L27" s="143">
        <f>บึงกาฬ!AH29</f>
        <v>552390.54</v>
      </c>
      <c r="M27" s="143">
        <f>บึงกาฬ!AI29</f>
        <v>334024.96999999997</v>
      </c>
      <c r="N27" s="139"/>
      <c r="O27" s="139"/>
      <c r="P27" s="139"/>
      <c r="Q27" s="131">
        <f t="shared" si="0"/>
        <v>218365.57000000007</v>
      </c>
      <c r="R27" s="132">
        <f t="shared" si="1"/>
        <v>168.2578556198599</v>
      </c>
    </row>
    <row r="28" spans="1:18" x14ac:dyDescent="0.35">
      <c r="A28" s="138">
        <v>8</v>
      </c>
      <c r="B28" s="139" t="s">
        <v>59</v>
      </c>
      <c r="C28" s="139" t="s">
        <v>194</v>
      </c>
      <c r="D28" s="139" t="s">
        <v>94</v>
      </c>
      <c r="E28" s="139" t="s">
        <v>209</v>
      </c>
      <c r="F28" s="139" t="s">
        <v>180</v>
      </c>
      <c r="G28" s="139" t="s">
        <v>218</v>
      </c>
      <c r="H28" s="140">
        <v>1804</v>
      </c>
      <c r="I28" s="138">
        <v>2</v>
      </c>
      <c r="J28" s="141">
        <f>บึงกาฬ!F30</f>
        <v>394450.42</v>
      </c>
      <c r="K28" s="142">
        <f>บึงกาฬ!AG30</f>
        <v>173969.22999999998</v>
      </c>
      <c r="L28" s="143">
        <f>บึงกาฬ!AH30</f>
        <v>220392.83</v>
      </c>
      <c r="M28" s="143">
        <f>บึงกาฬ!AI30</f>
        <v>122931.70000000001</v>
      </c>
      <c r="N28" s="139"/>
      <c r="O28" s="139"/>
      <c r="P28" s="139"/>
      <c r="Q28" s="131">
        <f t="shared" si="0"/>
        <v>97461.129999999976</v>
      </c>
      <c r="R28" s="132">
        <f t="shared" si="1"/>
        <v>122.16897450110864</v>
      </c>
    </row>
    <row r="29" spans="1:18" x14ac:dyDescent="0.35">
      <c r="A29" s="138">
        <v>9</v>
      </c>
      <c r="B29" s="139" t="s">
        <v>59</v>
      </c>
      <c r="C29" s="139" t="s">
        <v>196</v>
      </c>
      <c r="D29" s="139" t="s">
        <v>94</v>
      </c>
      <c r="E29" s="139" t="s">
        <v>209</v>
      </c>
      <c r="F29" s="139" t="s">
        <v>180</v>
      </c>
      <c r="G29" s="139" t="s">
        <v>219</v>
      </c>
      <c r="H29" s="140">
        <v>2904</v>
      </c>
      <c r="I29" s="138">
        <v>2</v>
      </c>
      <c r="J29" s="141">
        <f>บึงกาฬ!F31</f>
        <v>218452.14</v>
      </c>
      <c r="K29" s="142">
        <f>บึงกาฬ!AG31</f>
        <v>12725.25</v>
      </c>
      <c r="L29" s="143">
        <f>บึงกาฬ!AH31</f>
        <v>584827.48</v>
      </c>
      <c r="M29" s="143">
        <f>บึงกาฬ!AI31</f>
        <v>482483.07</v>
      </c>
      <c r="N29" s="139"/>
      <c r="O29" s="139"/>
      <c r="P29" s="139"/>
      <c r="Q29" s="131">
        <f t="shared" si="0"/>
        <v>102344.40999999997</v>
      </c>
      <c r="R29" s="132">
        <f t="shared" si="1"/>
        <v>201.38687327823692</v>
      </c>
    </row>
    <row r="30" spans="1:18" x14ac:dyDescent="0.35">
      <c r="A30" s="138">
        <v>10</v>
      </c>
      <c r="B30" s="139" t="s">
        <v>59</v>
      </c>
      <c r="C30" s="139" t="s">
        <v>179</v>
      </c>
      <c r="D30" s="139" t="s">
        <v>94</v>
      </c>
      <c r="E30" s="139" t="s">
        <v>209</v>
      </c>
      <c r="F30" s="139" t="s">
        <v>180</v>
      </c>
      <c r="G30" s="139" t="s">
        <v>220</v>
      </c>
      <c r="H30" s="140">
        <v>6953</v>
      </c>
      <c r="I30" s="138">
        <v>5</v>
      </c>
      <c r="J30" s="141">
        <f>บึงกาฬ!F32</f>
        <v>996232.28</v>
      </c>
      <c r="K30" s="142">
        <f>บึงกาฬ!AG32</f>
        <v>876659.28</v>
      </c>
      <c r="L30" s="143">
        <f>บึงกาฬ!AH32</f>
        <v>1290945.46</v>
      </c>
      <c r="M30" s="143">
        <f>บึงกาฬ!AI32</f>
        <v>602995.78</v>
      </c>
      <c r="N30" s="139"/>
      <c r="O30" s="139"/>
      <c r="P30" s="139"/>
      <c r="Q30" s="131">
        <f t="shared" si="0"/>
        <v>687949.67999999993</v>
      </c>
      <c r="R30" s="132">
        <f t="shared" si="1"/>
        <v>185.66740399827412</v>
      </c>
    </row>
    <row r="31" spans="1:18" x14ac:dyDescent="0.35">
      <c r="A31" s="138">
        <v>11</v>
      </c>
      <c r="B31" s="139" t="s">
        <v>59</v>
      </c>
      <c r="C31" s="139" t="s">
        <v>179</v>
      </c>
      <c r="D31" s="139" t="s">
        <v>94</v>
      </c>
      <c r="E31" s="139" t="s">
        <v>209</v>
      </c>
      <c r="F31" s="139" t="s">
        <v>180</v>
      </c>
      <c r="G31" s="139" t="s">
        <v>221</v>
      </c>
      <c r="H31" s="140">
        <v>5358</v>
      </c>
      <c r="I31" s="138">
        <v>4</v>
      </c>
      <c r="J31" s="141">
        <f>บึงกาฬ!F33</f>
        <v>81966.429999999993</v>
      </c>
      <c r="K31" s="142">
        <f>บึงกาฬ!AG33</f>
        <v>100026.67</v>
      </c>
      <c r="L31" s="143">
        <f>บึงกาฬ!AH33</f>
        <v>120000</v>
      </c>
      <c r="M31" s="143">
        <f>บึงกาฬ!AI33</f>
        <v>150770</v>
      </c>
      <c r="N31" s="139"/>
      <c r="O31" s="139"/>
      <c r="P31" s="139"/>
      <c r="Q31" s="131">
        <f t="shared" si="0"/>
        <v>-30770</v>
      </c>
      <c r="R31" s="132">
        <f t="shared" si="1"/>
        <v>22.396416573348265</v>
      </c>
    </row>
    <row r="32" spans="1:18" x14ac:dyDescent="0.35">
      <c r="A32" s="138">
        <v>12</v>
      </c>
      <c r="B32" s="139" t="s">
        <v>59</v>
      </c>
      <c r="C32" s="139" t="s">
        <v>179</v>
      </c>
      <c r="D32" s="139" t="s">
        <v>94</v>
      </c>
      <c r="E32" s="139" t="s">
        <v>209</v>
      </c>
      <c r="F32" s="139" t="s">
        <v>180</v>
      </c>
      <c r="G32" s="139" t="s">
        <v>222</v>
      </c>
      <c r="H32" s="140">
        <v>1450</v>
      </c>
      <c r="I32" s="138">
        <v>1</v>
      </c>
      <c r="J32" s="141">
        <f>บึงกาฬ!F34</f>
        <v>334429.82</v>
      </c>
      <c r="K32" s="142">
        <f>บึงกาฬ!AG34</f>
        <v>449338.19</v>
      </c>
      <c r="L32" s="143">
        <f>บึงกาฬ!AH34</f>
        <v>441707.1</v>
      </c>
      <c r="M32" s="143">
        <f>บึงกาฬ!AI34</f>
        <v>279099.87</v>
      </c>
      <c r="N32" s="139"/>
      <c r="O32" s="139"/>
      <c r="P32" s="139"/>
      <c r="Q32" s="131">
        <f t="shared" si="0"/>
        <v>162607.22999999998</v>
      </c>
      <c r="R32" s="132">
        <f t="shared" si="1"/>
        <v>304.62558620689651</v>
      </c>
    </row>
    <row r="33" spans="1:18" x14ac:dyDescent="0.35">
      <c r="A33" s="138">
        <v>13</v>
      </c>
      <c r="B33" s="139" t="s">
        <v>59</v>
      </c>
      <c r="C33" s="139" t="s">
        <v>179</v>
      </c>
      <c r="D33" s="139" t="s">
        <v>94</v>
      </c>
      <c r="E33" s="139" t="s">
        <v>209</v>
      </c>
      <c r="F33" s="139" t="s">
        <v>180</v>
      </c>
      <c r="G33" s="139" t="s">
        <v>223</v>
      </c>
      <c r="H33" s="140">
        <v>1590</v>
      </c>
      <c r="I33" s="138">
        <v>2</v>
      </c>
      <c r="J33" s="141">
        <f>บึงกาฬ!F35</f>
        <v>397868.52</v>
      </c>
      <c r="K33" s="142">
        <f>บึงกาฬ!AG35</f>
        <v>430768.79000000004</v>
      </c>
      <c r="L33" s="143">
        <f>บึงกาฬ!AH35</f>
        <v>714747.98</v>
      </c>
      <c r="M33" s="143">
        <f>บึงกาฬ!AI35</f>
        <v>322556.95999999996</v>
      </c>
      <c r="N33" s="139"/>
      <c r="O33" s="139"/>
      <c r="P33" s="139"/>
      <c r="Q33" s="131">
        <f t="shared" si="0"/>
        <v>392191.02</v>
      </c>
      <c r="R33" s="132">
        <f t="shared" si="1"/>
        <v>449.52703144654089</v>
      </c>
    </row>
    <row r="34" spans="1:18" s="150" customFormat="1" x14ac:dyDescent="0.35">
      <c r="A34" s="144">
        <v>2</v>
      </c>
      <c r="B34" s="145" t="s">
        <v>59</v>
      </c>
      <c r="C34" s="145"/>
      <c r="D34" s="145"/>
      <c r="E34" s="145" t="s">
        <v>77</v>
      </c>
      <c r="F34" s="145"/>
      <c r="G34" s="145" t="s">
        <v>224</v>
      </c>
      <c r="H34" s="151">
        <f>SUM(H22:H33)</f>
        <v>45069</v>
      </c>
      <c r="I34" s="144"/>
      <c r="J34" s="147">
        <f>SUM(J21:J33)</f>
        <v>4045333.6199999996</v>
      </c>
      <c r="K34" s="147">
        <f>SUM(K21:K33)</f>
        <v>1637760.1600000001</v>
      </c>
      <c r="L34" s="147">
        <f>SUM(L21:L33)</f>
        <v>6744707.4399999995</v>
      </c>
      <c r="M34" s="147">
        <f>SUM(M21:M33)</f>
        <v>4813661.78</v>
      </c>
      <c r="N34" s="145">
        <v>12</v>
      </c>
      <c r="O34" s="145">
        <v>12</v>
      </c>
      <c r="P34" s="145">
        <f>N34-O34</f>
        <v>0</v>
      </c>
      <c r="Q34" s="148">
        <f t="shared" si="0"/>
        <v>1931045.6599999992</v>
      </c>
      <c r="R34" s="149">
        <f>L34/H34</f>
        <v>149.65291974527946</v>
      </c>
    </row>
    <row r="35" spans="1:18" x14ac:dyDescent="0.35">
      <c r="A35" s="138">
        <v>1</v>
      </c>
      <c r="B35" s="139" t="s">
        <v>59</v>
      </c>
      <c r="C35" s="139" t="s">
        <v>182</v>
      </c>
      <c r="D35" s="139" t="s">
        <v>87</v>
      </c>
      <c r="E35" s="139" t="s">
        <v>225</v>
      </c>
      <c r="F35" s="139" t="s">
        <v>210</v>
      </c>
      <c r="G35" s="139" t="s">
        <v>226</v>
      </c>
      <c r="H35" s="140"/>
      <c r="I35" s="138"/>
      <c r="J35" s="141"/>
      <c r="K35" s="142"/>
      <c r="L35" s="143"/>
      <c r="M35" s="143"/>
      <c r="N35" s="139"/>
      <c r="O35" s="139"/>
      <c r="P35" s="139"/>
    </row>
    <row r="36" spans="1:18" x14ac:dyDescent="0.35">
      <c r="A36" s="138">
        <v>2</v>
      </c>
      <c r="B36" s="139" t="s">
        <v>59</v>
      </c>
      <c r="C36" s="139" t="s">
        <v>182</v>
      </c>
      <c r="D36" s="139" t="s">
        <v>87</v>
      </c>
      <c r="E36" s="139" t="s">
        <v>225</v>
      </c>
      <c r="F36" s="139" t="s">
        <v>180</v>
      </c>
      <c r="G36" s="139" t="s">
        <v>227</v>
      </c>
      <c r="H36" s="140">
        <v>6255</v>
      </c>
      <c r="I36" s="138">
        <v>5</v>
      </c>
      <c r="J36" s="141">
        <f>บึงกาฬ!F36</f>
        <v>1213614.44</v>
      </c>
      <c r="K36" s="142">
        <f>บึงกาฬ!AG36</f>
        <v>1069157.51</v>
      </c>
      <c r="L36" s="143">
        <f>บึงกาฬ!AH36</f>
        <v>602136.60000000009</v>
      </c>
      <c r="M36" s="143">
        <f>บึงกาฬ!AI36</f>
        <v>525257.91</v>
      </c>
      <c r="N36" s="139"/>
      <c r="O36" s="139"/>
      <c r="P36" s="139"/>
      <c r="Q36" s="131">
        <f t="shared" si="0"/>
        <v>76878.690000000061</v>
      </c>
      <c r="R36" s="132">
        <f t="shared" si="1"/>
        <v>96.264844124700261</v>
      </c>
    </row>
    <row r="37" spans="1:18" x14ac:dyDescent="0.35">
      <c r="A37" s="138">
        <v>3</v>
      </c>
      <c r="B37" s="139" t="s">
        <v>59</v>
      </c>
      <c r="C37" s="139" t="s">
        <v>182</v>
      </c>
      <c r="D37" s="139" t="s">
        <v>87</v>
      </c>
      <c r="E37" s="139" t="s">
        <v>225</v>
      </c>
      <c r="F37" s="139" t="s">
        <v>180</v>
      </c>
      <c r="G37" s="139" t="s">
        <v>228</v>
      </c>
      <c r="H37" s="140">
        <v>4295</v>
      </c>
      <c r="I37" s="138">
        <v>3</v>
      </c>
      <c r="J37" s="141">
        <f>บึงกาฬ!F37</f>
        <v>450928.99</v>
      </c>
      <c r="K37" s="142">
        <f>บึงกาฬ!AG37</f>
        <v>429755.32999999996</v>
      </c>
      <c r="L37" s="143">
        <f>บึงกาฬ!AH37</f>
        <v>312320.46999999997</v>
      </c>
      <c r="M37" s="143">
        <f>บึงกาฬ!AI37</f>
        <v>286528.7</v>
      </c>
      <c r="N37" s="139"/>
      <c r="O37" s="139"/>
      <c r="P37" s="139"/>
      <c r="Q37" s="131">
        <f t="shared" si="0"/>
        <v>25791.76999999996</v>
      </c>
      <c r="R37" s="132">
        <f t="shared" si="1"/>
        <v>72.717222351571593</v>
      </c>
    </row>
    <row r="38" spans="1:18" x14ac:dyDescent="0.35">
      <c r="A38" s="138">
        <v>4</v>
      </c>
      <c r="B38" s="139" t="s">
        <v>59</v>
      </c>
      <c r="C38" s="139" t="s">
        <v>182</v>
      </c>
      <c r="D38" s="139" t="s">
        <v>87</v>
      </c>
      <c r="E38" s="139" t="s">
        <v>225</v>
      </c>
      <c r="F38" s="139" t="s">
        <v>180</v>
      </c>
      <c r="G38" s="139" t="s">
        <v>1420</v>
      </c>
      <c r="H38" s="140">
        <v>5791</v>
      </c>
      <c r="I38" s="138">
        <v>4</v>
      </c>
      <c r="J38" s="141">
        <f>บึงกาฬ!F38</f>
        <v>124879.3</v>
      </c>
      <c r="K38" s="142">
        <f>บึงกาฬ!AG38</f>
        <v>-92684.78</v>
      </c>
      <c r="L38" s="143">
        <f>บึงกาฬ!AH38</f>
        <v>304785.7</v>
      </c>
      <c r="M38" s="143">
        <f>บึงกาฬ!AI38</f>
        <v>436094.64</v>
      </c>
      <c r="N38" s="139"/>
      <c r="O38" s="139"/>
      <c r="P38" s="139"/>
      <c r="Q38" s="131">
        <f t="shared" si="0"/>
        <v>-131308.94</v>
      </c>
      <c r="R38" s="132">
        <f t="shared" si="1"/>
        <v>52.63092730098429</v>
      </c>
    </row>
    <row r="39" spans="1:18" x14ac:dyDescent="0.35">
      <c r="A39" s="138">
        <v>5</v>
      </c>
      <c r="B39" s="139" t="s">
        <v>59</v>
      </c>
      <c r="C39" s="139" t="s">
        <v>182</v>
      </c>
      <c r="D39" s="139" t="s">
        <v>87</v>
      </c>
      <c r="E39" s="139" t="s">
        <v>225</v>
      </c>
      <c r="F39" s="139" t="s">
        <v>180</v>
      </c>
      <c r="G39" s="139" t="s">
        <v>230</v>
      </c>
      <c r="H39" s="140">
        <v>2483</v>
      </c>
      <c r="I39" s="138">
        <v>2</v>
      </c>
      <c r="J39" s="141">
        <f>บึงกาฬ!F39</f>
        <v>538393.24</v>
      </c>
      <c r="K39" s="142">
        <f>บึงกาฬ!AG39</f>
        <v>582990.80000000005</v>
      </c>
      <c r="L39" s="143">
        <f>บึงกาฬ!AH39</f>
        <v>335937.57999999996</v>
      </c>
      <c r="M39" s="143">
        <f>บึงกาฬ!AI39</f>
        <v>280428.74</v>
      </c>
      <c r="N39" s="139"/>
      <c r="O39" s="139"/>
      <c r="P39" s="139"/>
      <c r="Q39" s="131">
        <f t="shared" si="0"/>
        <v>55508.839999999967</v>
      </c>
      <c r="R39" s="132">
        <f t="shared" si="1"/>
        <v>135.29503826016912</v>
      </c>
    </row>
    <row r="40" spans="1:18" x14ac:dyDescent="0.35">
      <c r="A40" s="138">
        <v>6</v>
      </c>
      <c r="B40" s="139" t="s">
        <v>59</v>
      </c>
      <c r="C40" s="139" t="s">
        <v>182</v>
      </c>
      <c r="D40" s="139" t="s">
        <v>87</v>
      </c>
      <c r="E40" s="139" t="s">
        <v>225</v>
      </c>
      <c r="F40" s="139" t="s">
        <v>180</v>
      </c>
      <c r="G40" s="139" t="s">
        <v>231</v>
      </c>
      <c r="H40" s="140">
        <v>2151</v>
      </c>
      <c r="I40" s="138">
        <v>2</v>
      </c>
      <c r="J40" s="141">
        <f>บึงกาฬ!F40</f>
        <v>426535.9</v>
      </c>
      <c r="K40" s="142">
        <f>บึงกาฬ!AG40</f>
        <v>414971.41000000003</v>
      </c>
      <c r="L40" s="143">
        <f>บึงกาฬ!AH40</f>
        <v>370695.13</v>
      </c>
      <c r="M40" s="143">
        <f>บึงกาฬ!AI40</f>
        <v>382844.76999999996</v>
      </c>
      <c r="N40" s="139"/>
      <c r="O40" s="139"/>
      <c r="P40" s="139"/>
      <c r="Q40" s="131">
        <f t="shared" si="0"/>
        <v>-12149.639999999956</v>
      </c>
      <c r="R40" s="132">
        <f t="shared" si="1"/>
        <v>172.33618317061831</v>
      </c>
    </row>
    <row r="41" spans="1:18" x14ac:dyDescent="0.35">
      <c r="A41" s="138">
        <v>7</v>
      </c>
      <c r="B41" s="139" t="s">
        <v>59</v>
      </c>
      <c r="C41" s="139" t="s">
        <v>182</v>
      </c>
      <c r="D41" s="139" t="s">
        <v>87</v>
      </c>
      <c r="E41" s="139" t="s">
        <v>225</v>
      </c>
      <c r="F41" s="139" t="s">
        <v>180</v>
      </c>
      <c r="G41" s="139" t="s">
        <v>232</v>
      </c>
      <c r="H41" s="140">
        <v>2636</v>
      </c>
      <c r="I41" s="138">
        <v>2</v>
      </c>
      <c r="J41" s="141">
        <f>บึงกาฬ!F41</f>
        <v>427778.64</v>
      </c>
      <c r="K41" s="142">
        <f>บึงกาฬ!AG41</f>
        <v>214246.48000000004</v>
      </c>
      <c r="L41" s="143">
        <f>บึงกาฬ!AH41</f>
        <v>399265.96</v>
      </c>
      <c r="M41" s="143">
        <f>บึงกาฬ!AI41</f>
        <v>295203.57</v>
      </c>
      <c r="N41" s="139"/>
      <c r="O41" s="139"/>
      <c r="P41" s="139"/>
      <c r="Q41" s="131">
        <f t="shared" si="0"/>
        <v>104062.39000000001</v>
      </c>
      <c r="R41" s="132">
        <f t="shared" si="1"/>
        <v>151.46660091047042</v>
      </c>
    </row>
    <row r="42" spans="1:18" x14ac:dyDescent="0.35">
      <c r="A42" s="138">
        <v>8</v>
      </c>
      <c r="B42" s="139" t="s">
        <v>59</v>
      </c>
      <c r="C42" s="139" t="s">
        <v>182</v>
      </c>
      <c r="D42" s="139" t="s">
        <v>87</v>
      </c>
      <c r="E42" s="139" t="s">
        <v>225</v>
      </c>
      <c r="F42" s="139" t="s">
        <v>180</v>
      </c>
      <c r="G42" s="139" t="s">
        <v>233</v>
      </c>
      <c r="H42" s="140">
        <v>4545</v>
      </c>
      <c r="I42" s="138">
        <v>4</v>
      </c>
      <c r="J42" s="141">
        <f>บึงกาฬ!F42</f>
        <v>417867.62</v>
      </c>
      <c r="K42" s="142">
        <f>บึงกาฬ!AG42</f>
        <v>479980.14999999997</v>
      </c>
      <c r="L42" s="143">
        <f>บึงกาฬ!AH42</f>
        <v>384614.51</v>
      </c>
      <c r="M42" s="143">
        <f>บึงกาฬ!AI42</f>
        <v>453321.47000000003</v>
      </c>
      <c r="N42" s="139"/>
      <c r="O42" s="139"/>
      <c r="P42" s="139"/>
      <c r="Q42" s="131">
        <f t="shared" si="0"/>
        <v>-68706.960000000021</v>
      </c>
      <c r="R42" s="132">
        <f t="shared" si="1"/>
        <v>84.623654565456548</v>
      </c>
    </row>
    <row r="43" spans="1:18" x14ac:dyDescent="0.35">
      <c r="A43" s="138">
        <v>9</v>
      </c>
      <c r="B43" s="139" t="s">
        <v>59</v>
      </c>
      <c r="C43" s="139" t="s">
        <v>182</v>
      </c>
      <c r="D43" s="139" t="s">
        <v>87</v>
      </c>
      <c r="E43" s="139" t="s">
        <v>225</v>
      </c>
      <c r="F43" s="139" t="s">
        <v>180</v>
      </c>
      <c r="G43" s="139" t="s">
        <v>234</v>
      </c>
      <c r="H43" s="140">
        <v>2870</v>
      </c>
      <c r="I43" s="138">
        <v>2</v>
      </c>
      <c r="J43" s="141">
        <f>บึงกาฬ!F43</f>
        <v>615365.30000000005</v>
      </c>
      <c r="K43" s="142">
        <f>บึงกาฬ!AG43</f>
        <v>722868.58000000007</v>
      </c>
      <c r="L43" s="143">
        <f>บึงกาฬ!AH43</f>
        <v>363367.17000000004</v>
      </c>
      <c r="M43" s="143">
        <f>บึงกาฬ!AI43</f>
        <v>361559.23000000004</v>
      </c>
      <c r="N43" s="139"/>
      <c r="O43" s="139"/>
      <c r="P43" s="139"/>
      <c r="Q43" s="131">
        <f t="shared" si="0"/>
        <v>1807.9400000000023</v>
      </c>
      <c r="R43" s="132">
        <f t="shared" si="1"/>
        <v>126.60877003484322</v>
      </c>
    </row>
    <row r="44" spans="1:18" x14ac:dyDescent="0.35">
      <c r="A44" s="138">
        <v>10</v>
      </c>
      <c r="B44" s="139" t="s">
        <v>59</v>
      </c>
      <c r="C44" s="139" t="s">
        <v>182</v>
      </c>
      <c r="D44" s="139" t="s">
        <v>87</v>
      </c>
      <c r="E44" s="139" t="s">
        <v>225</v>
      </c>
      <c r="F44" s="139" t="s">
        <v>180</v>
      </c>
      <c r="G44" s="139" t="s">
        <v>235</v>
      </c>
      <c r="H44" s="140">
        <v>3482</v>
      </c>
      <c r="I44" s="138">
        <v>3</v>
      </c>
      <c r="J44" s="141">
        <f>บึงกาฬ!F44</f>
        <v>272693.2</v>
      </c>
      <c r="K44" s="142">
        <f>บึงกาฬ!AG44</f>
        <v>269688.58</v>
      </c>
      <c r="L44" s="143">
        <f>บึงกาฬ!AH44</f>
        <v>155873.04</v>
      </c>
      <c r="M44" s="143">
        <f>บึงกาฬ!AI44</f>
        <v>315870.58999999997</v>
      </c>
      <c r="N44" s="139"/>
      <c r="O44" s="139"/>
      <c r="P44" s="139"/>
      <c r="Q44" s="131">
        <f t="shared" si="0"/>
        <v>-159997.54999999996</v>
      </c>
      <c r="R44" s="132">
        <f t="shared" si="1"/>
        <v>44.765376220562899</v>
      </c>
    </row>
    <row r="45" spans="1:18" x14ac:dyDescent="0.35">
      <c r="A45" s="138">
        <v>11</v>
      </c>
      <c r="B45" s="139" t="s">
        <v>59</v>
      </c>
      <c r="C45" s="139" t="s">
        <v>182</v>
      </c>
      <c r="D45" s="139" t="s">
        <v>87</v>
      </c>
      <c r="E45" s="139" t="s">
        <v>225</v>
      </c>
      <c r="F45" s="139" t="s">
        <v>180</v>
      </c>
      <c r="G45" s="139" t="s">
        <v>236</v>
      </c>
      <c r="H45" s="140">
        <v>4225</v>
      </c>
      <c r="I45" s="138">
        <v>3</v>
      </c>
      <c r="J45" s="141">
        <f>บึงกาฬ!F45</f>
        <v>72159.009999999995</v>
      </c>
      <c r="K45" s="142">
        <f>บึงกาฬ!AG45</f>
        <v>146933.57</v>
      </c>
      <c r="L45" s="143">
        <f>บึงกาฬ!AH45</f>
        <v>441035.31</v>
      </c>
      <c r="M45" s="143">
        <f>บึงกาฬ!AI45</f>
        <v>455205.45</v>
      </c>
      <c r="N45" s="139" t="s">
        <v>237</v>
      </c>
      <c r="O45" s="139"/>
      <c r="P45" s="139"/>
      <c r="Q45" s="131">
        <f t="shared" si="0"/>
        <v>-14170.140000000014</v>
      </c>
      <c r="R45" s="132">
        <f t="shared" si="1"/>
        <v>104.38705562130177</v>
      </c>
    </row>
    <row r="46" spans="1:18" x14ac:dyDescent="0.35">
      <c r="A46" s="138">
        <v>12</v>
      </c>
      <c r="B46" s="139" t="s">
        <v>59</v>
      </c>
      <c r="C46" s="139" t="s">
        <v>182</v>
      </c>
      <c r="D46" s="139" t="s">
        <v>87</v>
      </c>
      <c r="E46" s="139" t="s">
        <v>225</v>
      </c>
      <c r="F46" s="139" t="s">
        <v>180</v>
      </c>
      <c r="G46" s="139" t="s">
        <v>238</v>
      </c>
      <c r="H46" s="140">
        <v>3058</v>
      </c>
      <c r="I46" s="138">
        <v>3</v>
      </c>
      <c r="J46" s="141">
        <f>บึงกาฬ!F46</f>
        <v>180882.5</v>
      </c>
      <c r="K46" s="142">
        <f>บึงกาฬ!AG46</f>
        <v>133647.13</v>
      </c>
      <c r="L46" s="143">
        <f>บึงกาฬ!AH46</f>
        <v>486345.92000000004</v>
      </c>
      <c r="M46" s="143">
        <f>บึงกาฬ!AI46</f>
        <v>425808.2</v>
      </c>
      <c r="N46" s="139"/>
      <c r="O46" s="139"/>
      <c r="P46" s="139"/>
      <c r="Q46" s="131">
        <f t="shared" si="0"/>
        <v>60537.72000000003</v>
      </c>
      <c r="R46" s="132">
        <f t="shared" si="1"/>
        <v>159.04052321778943</v>
      </c>
    </row>
    <row r="47" spans="1:18" s="150" customFormat="1" x14ac:dyDescent="0.35">
      <c r="A47" s="144">
        <v>3</v>
      </c>
      <c r="B47" s="145" t="s">
        <v>59</v>
      </c>
      <c r="C47" s="145"/>
      <c r="D47" s="145"/>
      <c r="E47" s="145" t="s">
        <v>77</v>
      </c>
      <c r="F47" s="145"/>
      <c r="G47" s="145" t="s">
        <v>239</v>
      </c>
      <c r="H47" s="151">
        <f>SUM(H36:H46)</f>
        <v>41791</v>
      </c>
      <c r="I47" s="144"/>
      <c r="J47" s="147">
        <f>SUM(J35:J46)</f>
        <v>4741098.1399999997</v>
      </c>
      <c r="K47" s="147">
        <f>SUM(K35:K46)</f>
        <v>4371554.76</v>
      </c>
      <c r="L47" s="147">
        <f>SUM(L35:L46)</f>
        <v>4156377.39</v>
      </c>
      <c r="M47" s="147">
        <f>SUM(M35:M46)</f>
        <v>4218123.2700000005</v>
      </c>
      <c r="N47" s="145">
        <v>11</v>
      </c>
      <c r="O47" s="145">
        <v>11</v>
      </c>
      <c r="P47" s="145">
        <f>N47-O47</f>
        <v>0</v>
      </c>
      <c r="Q47" s="148">
        <f t="shared" si="0"/>
        <v>-61745.880000000354</v>
      </c>
      <c r="R47" s="149">
        <f>L47/H47</f>
        <v>99.456279821014093</v>
      </c>
    </row>
    <row r="48" spans="1:18" x14ac:dyDescent="0.35">
      <c r="A48" s="138">
        <v>1</v>
      </c>
      <c r="B48" s="139" t="s">
        <v>59</v>
      </c>
      <c r="C48" s="139" t="s">
        <v>184</v>
      </c>
      <c r="D48" s="139" t="s">
        <v>122</v>
      </c>
      <c r="E48" s="139" t="s">
        <v>240</v>
      </c>
      <c r="F48" s="139" t="s">
        <v>210</v>
      </c>
      <c r="G48" s="139" t="s">
        <v>241</v>
      </c>
      <c r="H48" s="140"/>
      <c r="I48" s="138"/>
      <c r="J48" s="141"/>
      <c r="K48" s="142"/>
      <c r="L48" s="143"/>
      <c r="M48" s="143"/>
      <c r="N48" s="139"/>
      <c r="O48" s="139"/>
      <c r="P48" s="139"/>
    </row>
    <row r="49" spans="1:18" x14ac:dyDescent="0.35">
      <c r="A49" s="138">
        <v>2</v>
      </c>
      <c r="B49" s="139" t="s">
        <v>59</v>
      </c>
      <c r="C49" s="139" t="s">
        <v>184</v>
      </c>
      <c r="D49" s="139" t="s">
        <v>122</v>
      </c>
      <c r="E49" s="139" t="s">
        <v>240</v>
      </c>
      <c r="F49" s="139" t="s">
        <v>180</v>
      </c>
      <c r="G49" s="139" t="s">
        <v>242</v>
      </c>
      <c r="H49" s="140">
        <v>2820</v>
      </c>
      <c r="I49" s="138">
        <v>2</v>
      </c>
      <c r="J49" s="141">
        <f>บึงกาฬ!F47</f>
        <v>399319.37</v>
      </c>
      <c r="K49" s="142">
        <f>บึงกาฬ!AG47</f>
        <v>399640.92</v>
      </c>
      <c r="L49" s="143">
        <f>บึงกาฬ!AH47</f>
        <v>245277.76</v>
      </c>
      <c r="M49" s="143">
        <f>บึงกาฬ!AI47</f>
        <v>409777.04000000004</v>
      </c>
      <c r="N49" s="139"/>
      <c r="O49" s="139"/>
      <c r="P49" s="139"/>
      <c r="Q49" s="131">
        <f t="shared" si="0"/>
        <v>-164499.28000000003</v>
      </c>
      <c r="R49" s="132">
        <f t="shared" si="1"/>
        <v>86.977929078014185</v>
      </c>
    </row>
    <row r="50" spans="1:18" x14ac:dyDescent="0.35">
      <c r="A50" s="138">
        <v>3</v>
      </c>
      <c r="B50" s="139" t="s">
        <v>59</v>
      </c>
      <c r="C50" s="139" t="s">
        <v>184</v>
      </c>
      <c r="D50" s="139" t="s">
        <v>122</v>
      </c>
      <c r="E50" s="139" t="s">
        <v>240</v>
      </c>
      <c r="F50" s="139" t="s">
        <v>180</v>
      </c>
      <c r="G50" s="139" t="s">
        <v>243</v>
      </c>
      <c r="H50" s="140">
        <v>3895</v>
      </c>
      <c r="I50" s="138">
        <v>3</v>
      </c>
      <c r="J50" s="141">
        <f>บึงกาฬ!F48</f>
        <v>201816.29</v>
      </c>
      <c r="K50" s="142">
        <f>บึงกาฬ!AG48</f>
        <v>178877.04</v>
      </c>
      <c r="L50" s="143">
        <f>บึงกาฬ!AH48</f>
        <v>180380.69</v>
      </c>
      <c r="M50" s="143">
        <f>บึงกาฬ!AI48</f>
        <v>347301.01999999996</v>
      </c>
      <c r="N50" s="139"/>
      <c r="O50" s="139"/>
      <c r="P50" s="139"/>
      <c r="Q50" s="131">
        <f t="shared" si="0"/>
        <v>-166920.32999999996</v>
      </c>
      <c r="R50" s="132">
        <f t="shared" si="1"/>
        <v>46.310831835686777</v>
      </c>
    </row>
    <row r="51" spans="1:18" x14ac:dyDescent="0.35">
      <c r="A51" s="138">
        <v>4</v>
      </c>
      <c r="B51" s="139" t="s">
        <v>59</v>
      </c>
      <c r="C51" s="139" t="s">
        <v>184</v>
      </c>
      <c r="D51" s="139" t="s">
        <v>122</v>
      </c>
      <c r="E51" s="139" t="s">
        <v>240</v>
      </c>
      <c r="F51" s="139" t="s">
        <v>180</v>
      </c>
      <c r="G51" s="139" t="s">
        <v>244</v>
      </c>
      <c r="H51" s="140">
        <v>2041</v>
      </c>
      <c r="I51" s="138">
        <v>2</v>
      </c>
      <c r="J51" s="141">
        <f>บึงกาฬ!F49</f>
        <v>813878.84</v>
      </c>
      <c r="K51" s="142">
        <f>บึงกาฬ!AG49</f>
        <v>801468.62</v>
      </c>
      <c r="L51" s="143">
        <f>บึงกาฬ!AH49</f>
        <v>169173.58000000002</v>
      </c>
      <c r="M51" s="143">
        <f>บึงกาฬ!AI49</f>
        <v>365627.77999999997</v>
      </c>
      <c r="N51" s="139"/>
      <c r="O51" s="139"/>
      <c r="P51" s="139"/>
      <c r="Q51" s="131">
        <f t="shared" si="0"/>
        <v>-196454.19999999995</v>
      </c>
      <c r="R51" s="132">
        <f t="shared" si="1"/>
        <v>82.887594316511525</v>
      </c>
    </row>
    <row r="52" spans="1:18" s="150" customFormat="1" x14ac:dyDescent="0.35">
      <c r="A52" s="144">
        <v>4</v>
      </c>
      <c r="B52" s="145" t="s">
        <v>59</v>
      </c>
      <c r="C52" s="145"/>
      <c r="D52" s="145"/>
      <c r="E52" s="145" t="s">
        <v>77</v>
      </c>
      <c r="F52" s="145"/>
      <c r="G52" s="145" t="s">
        <v>245</v>
      </c>
      <c r="H52" s="151">
        <f>SUM(H49:H51)</f>
        <v>8756</v>
      </c>
      <c r="I52" s="144"/>
      <c r="J52" s="147">
        <f>SUM(J48:J51)</f>
        <v>1415014.5</v>
      </c>
      <c r="K52" s="147">
        <f>SUM(K48:K51)</f>
        <v>1379986.58</v>
      </c>
      <c r="L52" s="147">
        <f>SUM(L48:L51)</f>
        <v>594832.03</v>
      </c>
      <c r="M52" s="147">
        <f>SUM(M48:M51)</f>
        <v>1122705.8400000001</v>
      </c>
      <c r="N52" s="145">
        <v>3</v>
      </c>
      <c r="O52" s="145">
        <v>3</v>
      </c>
      <c r="P52" s="145">
        <f>N52-O52</f>
        <v>0</v>
      </c>
      <c r="Q52" s="148">
        <f t="shared" si="0"/>
        <v>-527873.81000000006</v>
      </c>
      <c r="R52" s="149">
        <f>L52/H52</f>
        <v>67.934219963453629</v>
      </c>
    </row>
    <row r="53" spans="1:18" x14ac:dyDescent="0.35">
      <c r="A53" s="138">
        <v>1</v>
      </c>
      <c r="B53" s="139" t="s">
        <v>59</v>
      </c>
      <c r="C53" s="139" t="s">
        <v>186</v>
      </c>
      <c r="D53" s="139" t="s">
        <v>108</v>
      </c>
      <c r="E53" s="139" t="s">
        <v>246</v>
      </c>
      <c r="F53" s="139" t="s">
        <v>210</v>
      </c>
      <c r="G53" s="139" t="s">
        <v>247</v>
      </c>
      <c r="H53" s="140"/>
      <c r="I53" s="138"/>
      <c r="J53" s="141"/>
      <c r="K53" s="142"/>
      <c r="L53" s="143"/>
      <c r="M53" s="143"/>
      <c r="N53" s="139"/>
      <c r="O53" s="139"/>
      <c r="P53" s="139"/>
    </row>
    <row r="54" spans="1:18" x14ac:dyDescent="0.35">
      <c r="A54" s="138">
        <v>2</v>
      </c>
      <c r="B54" s="139" t="s">
        <v>59</v>
      </c>
      <c r="C54" s="139" t="s">
        <v>186</v>
      </c>
      <c r="D54" s="139" t="s">
        <v>108</v>
      </c>
      <c r="E54" s="139" t="s">
        <v>246</v>
      </c>
      <c r="F54" s="139" t="s">
        <v>180</v>
      </c>
      <c r="G54" s="139" t="s">
        <v>248</v>
      </c>
      <c r="H54" s="140">
        <v>2880</v>
      </c>
      <c r="I54" s="138">
        <v>2</v>
      </c>
      <c r="J54" s="141">
        <f>บึงกาฬ!F50</f>
        <v>179157.6</v>
      </c>
      <c r="K54" s="142">
        <f>บึงกาฬ!AG50</f>
        <v>180566.44</v>
      </c>
      <c r="L54" s="143">
        <f>บึงกาฬ!AH50</f>
        <v>449620.14</v>
      </c>
      <c r="M54" s="143">
        <f>บึงกาฬ!AI50</f>
        <v>413172.43</v>
      </c>
      <c r="N54" s="139"/>
      <c r="O54" s="139"/>
      <c r="P54" s="139"/>
      <c r="Q54" s="131">
        <f t="shared" si="0"/>
        <v>36447.710000000021</v>
      </c>
      <c r="R54" s="132">
        <f t="shared" si="1"/>
        <v>156.11810416666668</v>
      </c>
    </row>
    <row r="55" spans="1:18" x14ac:dyDescent="0.35">
      <c r="A55" s="138">
        <v>3</v>
      </c>
      <c r="B55" s="139" t="s">
        <v>59</v>
      </c>
      <c r="C55" s="139" t="s">
        <v>186</v>
      </c>
      <c r="D55" s="139" t="s">
        <v>108</v>
      </c>
      <c r="E55" s="139" t="s">
        <v>246</v>
      </c>
      <c r="F55" s="139" t="s">
        <v>180</v>
      </c>
      <c r="G55" s="139" t="s">
        <v>249</v>
      </c>
      <c r="H55" s="140">
        <v>9821</v>
      </c>
      <c r="I55" s="138">
        <v>5</v>
      </c>
      <c r="J55" s="141">
        <f>บึงกาฬ!F51</f>
        <v>1440448.55</v>
      </c>
      <c r="K55" s="142">
        <f>บึงกาฬ!AG51</f>
        <v>1278115.71</v>
      </c>
      <c r="L55" s="143">
        <f>บึงกาฬ!AH51</f>
        <v>809169.5</v>
      </c>
      <c r="M55" s="143">
        <f>บึงกาฬ!AI51</f>
        <v>850594.64</v>
      </c>
      <c r="N55" s="139"/>
      <c r="O55" s="139"/>
      <c r="P55" s="139"/>
      <c r="Q55" s="131">
        <f t="shared" si="0"/>
        <v>-41425.140000000014</v>
      </c>
      <c r="R55" s="132">
        <f t="shared" si="1"/>
        <v>82.391762549638528</v>
      </c>
    </row>
    <row r="56" spans="1:18" x14ac:dyDescent="0.35">
      <c r="A56" s="138">
        <v>4</v>
      </c>
      <c r="B56" s="139" t="s">
        <v>59</v>
      </c>
      <c r="C56" s="139" t="s">
        <v>186</v>
      </c>
      <c r="D56" s="139" t="s">
        <v>108</v>
      </c>
      <c r="E56" s="139" t="s">
        <v>246</v>
      </c>
      <c r="F56" s="139" t="s">
        <v>180</v>
      </c>
      <c r="G56" s="139" t="s">
        <v>250</v>
      </c>
      <c r="H56" s="140">
        <v>4858</v>
      </c>
      <c r="I56" s="138">
        <v>4</v>
      </c>
      <c r="J56" s="141">
        <f>บึงกาฬ!F52</f>
        <v>28752.18</v>
      </c>
      <c r="K56" s="142">
        <f>บึงกาฬ!AG52</f>
        <v>-246251.87</v>
      </c>
      <c r="L56" s="143">
        <f>บึงกาฬ!AH52</f>
        <v>418706.31</v>
      </c>
      <c r="M56" s="143">
        <f>บึงกาฬ!AI52</f>
        <v>569383.65</v>
      </c>
      <c r="N56" s="139"/>
      <c r="O56" s="139"/>
      <c r="P56" s="139"/>
      <c r="Q56" s="131">
        <f t="shared" si="0"/>
        <v>-150677.34000000003</v>
      </c>
      <c r="R56" s="132">
        <f t="shared" si="1"/>
        <v>86.189030465212028</v>
      </c>
    </row>
    <row r="57" spans="1:18" x14ac:dyDescent="0.35">
      <c r="A57" s="138">
        <v>5</v>
      </c>
      <c r="B57" s="139" t="s">
        <v>59</v>
      </c>
      <c r="C57" s="139" t="s">
        <v>186</v>
      </c>
      <c r="D57" s="139" t="s">
        <v>108</v>
      </c>
      <c r="E57" s="139" t="s">
        <v>246</v>
      </c>
      <c r="F57" s="139" t="s">
        <v>180</v>
      </c>
      <c r="G57" s="139" t="s">
        <v>251</v>
      </c>
      <c r="H57" s="140">
        <v>5652</v>
      </c>
      <c r="I57" s="138">
        <v>4</v>
      </c>
      <c r="J57" s="141">
        <f>บึงกาฬ!F53</f>
        <v>349816.48</v>
      </c>
      <c r="K57" s="142">
        <f>บึงกาฬ!AG53</f>
        <v>-54437.200000000012</v>
      </c>
      <c r="L57" s="143">
        <f>บึงกาฬ!AH53</f>
        <v>569405.85</v>
      </c>
      <c r="M57" s="143">
        <f>บึงกาฬ!AI53</f>
        <v>695412.08000000007</v>
      </c>
      <c r="N57" s="139"/>
      <c r="O57" s="139"/>
      <c r="P57" s="139"/>
      <c r="Q57" s="131">
        <f t="shared" si="0"/>
        <v>-126006.2300000001</v>
      </c>
      <c r="R57" s="132">
        <f t="shared" si="1"/>
        <v>100.7441348195329</v>
      </c>
    </row>
    <row r="58" spans="1:18" s="150" customFormat="1" x14ac:dyDescent="0.35">
      <c r="A58" s="144">
        <v>5</v>
      </c>
      <c r="B58" s="145" t="s">
        <v>59</v>
      </c>
      <c r="C58" s="145"/>
      <c r="D58" s="145"/>
      <c r="E58" s="145" t="s">
        <v>77</v>
      </c>
      <c r="F58" s="145"/>
      <c r="G58" s="145" t="s">
        <v>252</v>
      </c>
      <c r="H58" s="151">
        <f>SUM(H54:H57)</f>
        <v>23211</v>
      </c>
      <c r="I58" s="144"/>
      <c r="J58" s="147">
        <f>SUM(J53:J57)</f>
        <v>1998174.81</v>
      </c>
      <c r="K58" s="147">
        <f>SUM(K53:K57)</f>
        <v>1157993.0799999998</v>
      </c>
      <c r="L58" s="147">
        <f>SUM(L53:L57)</f>
        <v>2246901.8000000003</v>
      </c>
      <c r="M58" s="147">
        <f>SUM(M53:M57)</f>
        <v>2528562.8000000003</v>
      </c>
      <c r="N58" s="145">
        <v>4</v>
      </c>
      <c r="O58" s="145">
        <v>4</v>
      </c>
      <c r="P58" s="145">
        <f>N58-O58</f>
        <v>0</v>
      </c>
      <c r="Q58" s="148">
        <f t="shared" si="0"/>
        <v>-281661</v>
      </c>
      <c r="R58" s="149">
        <f>L58/H58</f>
        <v>96.803317392615583</v>
      </c>
    </row>
    <row r="59" spans="1:18" x14ac:dyDescent="0.35">
      <c r="A59" s="138">
        <v>1</v>
      </c>
      <c r="B59" s="139" t="s">
        <v>59</v>
      </c>
      <c r="C59" s="139" t="s">
        <v>188</v>
      </c>
      <c r="D59" s="139" t="s">
        <v>101</v>
      </c>
      <c r="E59" s="139" t="s">
        <v>253</v>
      </c>
      <c r="F59" s="139" t="s">
        <v>210</v>
      </c>
      <c r="G59" s="139" t="s">
        <v>254</v>
      </c>
      <c r="H59" s="140"/>
      <c r="I59" s="138"/>
      <c r="J59" s="141"/>
      <c r="K59" s="142"/>
      <c r="L59" s="143"/>
      <c r="M59" s="143"/>
      <c r="N59" s="139"/>
      <c r="O59" s="139"/>
      <c r="P59" s="139"/>
    </row>
    <row r="60" spans="1:18" s="158" customFormat="1" x14ac:dyDescent="0.35">
      <c r="A60" s="152">
        <v>2</v>
      </c>
      <c r="B60" s="153" t="s">
        <v>59</v>
      </c>
      <c r="C60" s="153" t="s">
        <v>188</v>
      </c>
      <c r="D60" s="153" t="s">
        <v>101</v>
      </c>
      <c r="E60" s="153" t="s">
        <v>253</v>
      </c>
      <c r="F60" s="153" t="s">
        <v>180</v>
      </c>
      <c r="G60" s="153" t="s">
        <v>255</v>
      </c>
      <c r="H60" s="154">
        <v>2823</v>
      </c>
      <c r="I60" s="152">
        <v>2</v>
      </c>
      <c r="J60" s="143">
        <f>บึงกาฬ!F54</f>
        <v>481869.25</v>
      </c>
      <c r="K60" s="155">
        <f>บึงกาฬ!AG54</f>
        <v>-112671.26000000001</v>
      </c>
      <c r="L60" s="143">
        <f>บึงกาฬ!AH54</f>
        <v>464933.96</v>
      </c>
      <c r="M60" s="143">
        <f>บึงกาฬ!AI54</f>
        <v>646294.49</v>
      </c>
      <c r="N60" s="153"/>
      <c r="O60" s="153"/>
      <c r="P60" s="153"/>
      <c r="Q60" s="156">
        <f t="shared" si="0"/>
        <v>-181360.52999999997</v>
      </c>
      <c r="R60" s="157">
        <f t="shared" si="1"/>
        <v>164.69499114417286</v>
      </c>
    </row>
    <row r="61" spans="1:18" x14ac:dyDescent="0.35">
      <c r="A61" s="138">
        <v>3</v>
      </c>
      <c r="B61" s="139" t="s">
        <v>59</v>
      </c>
      <c r="C61" s="139" t="s">
        <v>188</v>
      </c>
      <c r="D61" s="139" t="s">
        <v>101</v>
      </c>
      <c r="E61" s="139" t="s">
        <v>253</v>
      </c>
      <c r="F61" s="139" t="s">
        <v>180</v>
      </c>
      <c r="G61" s="139" t="s">
        <v>256</v>
      </c>
      <c r="H61" s="140">
        <v>4818</v>
      </c>
      <c r="I61" s="138">
        <v>4</v>
      </c>
      <c r="J61" s="143">
        <f>บึงกาฬ!F55</f>
        <v>1428229.55</v>
      </c>
      <c r="K61" s="155">
        <f>บึงกาฬ!AG55</f>
        <v>-886113.76999999979</v>
      </c>
      <c r="L61" s="143">
        <f>บึงกาฬ!AH55</f>
        <v>612868.32000000007</v>
      </c>
      <c r="M61" s="143">
        <f>บึงกาฬ!AI55</f>
        <v>1120188.08</v>
      </c>
      <c r="N61" s="139"/>
      <c r="O61" s="139"/>
      <c r="P61" s="139"/>
      <c r="Q61" s="131">
        <f t="shared" si="0"/>
        <v>-507319.76</v>
      </c>
      <c r="R61" s="132">
        <f t="shared" si="1"/>
        <v>127.20388542963887</v>
      </c>
    </row>
    <row r="62" spans="1:18" x14ac:dyDescent="0.35">
      <c r="A62" s="138">
        <v>4</v>
      </c>
      <c r="B62" s="139" t="s">
        <v>59</v>
      </c>
      <c r="C62" s="139" t="s">
        <v>188</v>
      </c>
      <c r="D62" s="139" t="s">
        <v>101</v>
      </c>
      <c r="E62" s="139" t="s">
        <v>253</v>
      </c>
      <c r="F62" s="139" t="s">
        <v>180</v>
      </c>
      <c r="G62" s="139" t="s">
        <v>257</v>
      </c>
      <c r="H62" s="140">
        <v>2500</v>
      </c>
      <c r="I62" s="138">
        <v>2</v>
      </c>
      <c r="J62" s="143">
        <f>บึงกาฬ!F56</f>
        <v>174695.52</v>
      </c>
      <c r="K62" s="291">
        <f>บึงกาฬ!AG56</f>
        <v>89503.699999999983</v>
      </c>
      <c r="L62" s="143">
        <f>บึงกาฬ!AH56</f>
        <v>455745.2</v>
      </c>
      <c r="M62" s="143">
        <f>บึงกาฬ!AI56</f>
        <v>454435.97</v>
      </c>
      <c r="N62" s="139"/>
      <c r="O62" s="139"/>
      <c r="P62" s="139"/>
      <c r="Q62" s="131">
        <f t="shared" si="0"/>
        <v>1309.2300000000396</v>
      </c>
      <c r="R62" s="132">
        <f t="shared" si="1"/>
        <v>182.29808</v>
      </c>
    </row>
    <row r="63" spans="1:18" x14ac:dyDescent="0.35">
      <c r="A63" s="138">
        <v>5</v>
      </c>
      <c r="B63" s="139" t="s">
        <v>59</v>
      </c>
      <c r="C63" s="139" t="s">
        <v>188</v>
      </c>
      <c r="D63" s="139" t="s">
        <v>101</v>
      </c>
      <c r="E63" s="139" t="s">
        <v>253</v>
      </c>
      <c r="F63" s="139" t="s">
        <v>180</v>
      </c>
      <c r="G63" s="139" t="s">
        <v>258</v>
      </c>
      <c r="H63" s="140">
        <v>4429</v>
      </c>
      <c r="I63" s="138">
        <v>3</v>
      </c>
      <c r="J63" s="143">
        <f>บึงกาฬ!F57</f>
        <v>571886.53</v>
      </c>
      <c r="K63" s="143">
        <f>บึงกาฬ!AG57</f>
        <v>10737.960000000079</v>
      </c>
      <c r="L63" s="143">
        <f>บึงกาฬ!AH57</f>
        <v>500301.41</v>
      </c>
      <c r="M63" s="143">
        <f>บึงกาฬ!AI57</f>
        <v>654481.30000000005</v>
      </c>
      <c r="N63" s="139"/>
      <c r="O63" s="139"/>
      <c r="P63" s="139"/>
      <c r="Q63" s="131">
        <f t="shared" si="0"/>
        <v>-154179.89000000007</v>
      </c>
      <c r="R63" s="132">
        <f t="shared" si="1"/>
        <v>112.96035448182434</v>
      </c>
    </row>
    <row r="64" spans="1:18" x14ac:dyDescent="0.35">
      <c r="A64" s="138">
        <v>6</v>
      </c>
      <c r="B64" s="139" t="s">
        <v>59</v>
      </c>
      <c r="C64" s="139" t="s">
        <v>188</v>
      </c>
      <c r="D64" s="139" t="s">
        <v>101</v>
      </c>
      <c r="E64" s="139" t="s">
        <v>253</v>
      </c>
      <c r="F64" s="139" t="s">
        <v>180</v>
      </c>
      <c r="G64" s="139" t="s">
        <v>259</v>
      </c>
      <c r="H64" s="140">
        <v>3247</v>
      </c>
      <c r="I64" s="138">
        <v>3</v>
      </c>
      <c r="J64" s="143">
        <f>บึงกาฬ!F58</f>
        <v>536214.18000000005</v>
      </c>
      <c r="K64" s="143">
        <f>บึงกาฬ!AG58</f>
        <v>495776.93000000005</v>
      </c>
      <c r="L64" s="143">
        <f>บึงกาฬ!AH58</f>
        <v>815184.67</v>
      </c>
      <c r="M64" s="143">
        <f>บึงกาฬ!AI58</f>
        <v>583284.84000000008</v>
      </c>
      <c r="N64" s="139"/>
      <c r="O64" s="139"/>
      <c r="P64" s="139"/>
      <c r="Q64" s="131">
        <f t="shared" si="0"/>
        <v>231899.82999999996</v>
      </c>
      <c r="R64" s="132">
        <f t="shared" si="1"/>
        <v>251.0577979673545</v>
      </c>
    </row>
    <row r="65" spans="1:18" s="158" customFormat="1" x14ac:dyDescent="0.35">
      <c r="A65" s="152">
        <v>7</v>
      </c>
      <c r="B65" s="153" t="s">
        <v>59</v>
      </c>
      <c r="C65" s="153" t="s">
        <v>188</v>
      </c>
      <c r="D65" s="153" t="s">
        <v>101</v>
      </c>
      <c r="E65" s="153" t="s">
        <v>253</v>
      </c>
      <c r="F65" s="153" t="s">
        <v>180</v>
      </c>
      <c r="G65" s="153" t="s">
        <v>260</v>
      </c>
      <c r="H65" s="154">
        <v>1126</v>
      </c>
      <c r="I65" s="152">
        <v>1</v>
      </c>
      <c r="J65" s="143">
        <f>บึงกาฬ!F59</f>
        <v>267965.46000000002</v>
      </c>
      <c r="K65" s="143">
        <f>บึงกาฬ!AG59</f>
        <v>63657.98000000001</v>
      </c>
      <c r="L65" s="143">
        <f>บึงกาฬ!AH59</f>
        <v>223857.52000000002</v>
      </c>
      <c r="M65" s="143">
        <f>บึงกาฬ!AI59</f>
        <v>258165.56</v>
      </c>
      <c r="N65" s="153"/>
      <c r="O65" s="153"/>
      <c r="P65" s="153"/>
      <c r="Q65" s="156">
        <f t="shared" si="0"/>
        <v>-34308.039999999979</v>
      </c>
      <c r="R65" s="157">
        <f t="shared" si="1"/>
        <v>198.80774422735348</v>
      </c>
    </row>
    <row r="66" spans="1:18" s="150" customFormat="1" x14ac:dyDescent="0.35">
      <c r="A66" s="144">
        <v>6</v>
      </c>
      <c r="B66" s="145" t="s">
        <v>59</v>
      </c>
      <c r="C66" s="145"/>
      <c r="D66" s="145"/>
      <c r="E66" s="145" t="s">
        <v>77</v>
      </c>
      <c r="F66" s="145"/>
      <c r="G66" s="145" t="s">
        <v>261</v>
      </c>
      <c r="H66" s="151">
        <f>SUM(H59:H65)</f>
        <v>18943</v>
      </c>
      <c r="I66" s="144"/>
      <c r="J66" s="147">
        <f>SUM(J59:J65)</f>
        <v>3460860.49</v>
      </c>
      <c r="K66" s="147">
        <f>SUM(K59:K65)</f>
        <v>-339108.45999999973</v>
      </c>
      <c r="L66" s="147">
        <f>SUM(L59:L65)</f>
        <v>3072891.08</v>
      </c>
      <c r="M66" s="147">
        <f>SUM(M59:M65)</f>
        <v>3716850.2399999998</v>
      </c>
      <c r="N66" s="145">
        <v>6</v>
      </c>
      <c r="O66" s="145">
        <v>6</v>
      </c>
      <c r="P66" s="145">
        <f>N66-O66</f>
        <v>0</v>
      </c>
      <c r="Q66" s="148">
        <f t="shared" si="0"/>
        <v>-643959.15999999968</v>
      </c>
      <c r="R66" s="149">
        <f>L66/H66</f>
        <v>162.21776276197014</v>
      </c>
    </row>
    <row r="67" spans="1:18" x14ac:dyDescent="0.35">
      <c r="A67" s="138">
        <v>1</v>
      </c>
      <c r="B67" s="139" t="s">
        <v>59</v>
      </c>
      <c r="C67" s="139" t="s">
        <v>190</v>
      </c>
      <c r="D67" s="139" t="s">
        <v>80</v>
      </c>
      <c r="E67" s="139" t="s">
        <v>262</v>
      </c>
      <c r="F67" s="139" t="s">
        <v>210</v>
      </c>
      <c r="G67" s="139" t="s">
        <v>263</v>
      </c>
      <c r="H67" s="140"/>
      <c r="I67" s="138"/>
      <c r="J67" s="141"/>
      <c r="K67" s="142"/>
      <c r="L67" s="143"/>
      <c r="M67" s="143"/>
      <c r="N67" s="139"/>
      <c r="O67" s="139"/>
      <c r="P67" s="139"/>
    </row>
    <row r="68" spans="1:18" x14ac:dyDescent="0.35">
      <c r="A68" s="138">
        <v>2</v>
      </c>
      <c r="B68" s="139" t="s">
        <v>59</v>
      </c>
      <c r="C68" s="139" t="s">
        <v>190</v>
      </c>
      <c r="D68" s="139" t="s">
        <v>80</v>
      </c>
      <c r="E68" s="139" t="s">
        <v>262</v>
      </c>
      <c r="F68" s="139" t="s">
        <v>180</v>
      </c>
      <c r="G68" s="139" t="s">
        <v>1421</v>
      </c>
      <c r="H68" s="140">
        <v>3728</v>
      </c>
      <c r="I68" s="138">
        <v>3</v>
      </c>
      <c r="J68" s="141">
        <f>บึงกาฬ!F60</f>
        <v>289882.26</v>
      </c>
      <c r="K68" s="142">
        <f>บึงกาฬ!AG60</f>
        <v>-389822.52</v>
      </c>
      <c r="L68" s="143">
        <f>บึงกาฬ!AH60</f>
        <v>387234.39</v>
      </c>
      <c r="M68" s="143">
        <f>บึงกาฬ!AI60</f>
        <v>492401.26999999996</v>
      </c>
      <c r="N68" s="139"/>
      <c r="O68" s="139"/>
      <c r="P68" s="139"/>
      <c r="Q68" s="131">
        <f t="shared" si="0"/>
        <v>-105166.87999999995</v>
      </c>
      <c r="R68" s="132">
        <f t="shared" si="1"/>
        <v>103.87188572961374</v>
      </c>
    </row>
    <row r="69" spans="1:18" x14ac:dyDescent="0.35">
      <c r="A69" s="138">
        <v>3</v>
      </c>
      <c r="B69" s="139" t="s">
        <v>59</v>
      </c>
      <c r="C69" s="139" t="s">
        <v>190</v>
      </c>
      <c r="D69" s="139" t="s">
        <v>80</v>
      </c>
      <c r="E69" s="139" t="s">
        <v>262</v>
      </c>
      <c r="F69" s="139" t="s">
        <v>180</v>
      </c>
      <c r="G69" s="139" t="s">
        <v>265</v>
      </c>
      <c r="H69" s="140">
        <v>3543</v>
      </c>
      <c r="I69" s="138">
        <v>3</v>
      </c>
      <c r="J69" s="141">
        <f>บึงกาฬ!F61</f>
        <v>878953.98</v>
      </c>
      <c r="K69" s="142">
        <f>บึงกาฬ!AG61</f>
        <v>1044170.02</v>
      </c>
      <c r="L69" s="143">
        <f>บึงกาฬ!AH61</f>
        <v>928253.78</v>
      </c>
      <c r="M69" s="143">
        <f>บึงกาฬ!AI61</f>
        <v>468634.82</v>
      </c>
      <c r="N69" s="139"/>
      <c r="O69" s="139"/>
      <c r="P69" s="139"/>
      <c r="Q69" s="131">
        <f t="shared" si="0"/>
        <v>459618.96</v>
      </c>
      <c r="R69" s="132">
        <f t="shared" si="1"/>
        <v>261.99655094552639</v>
      </c>
    </row>
    <row r="70" spans="1:18" x14ac:dyDescent="0.35">
      <c r="A70" s="138">
        <v>4</v>
      </c>
      <c r="B70" s="139" t="s">
        <v>59</v>
      </c>
      <c r="C70" s="139" t="s">
        <v>190</v>
      </c>
      <c r="D70" s="139" t="s">
        <v>80</v>
      </c>
      <c r="E70" s="139" t="s">
        <v>262</v>
      </c>
      <c r="F70" s="139" t="s">
        <v>180</v>
      </c>
      <c r="G70" s="139" t="s">
        <v>266</v>
      </c>
      <c r="H70" s="140">
        <v>6330</v>
      </c>
      <c r="I70" s="138">
        <v>5</v>
      </c>
      <c r="J70" s="141">
        <f>บึงกาฬ!F62</f>
        <v>628762.43999999994</v>
      </c>
      <c r="K70" s="142">
        <f>บึงกาฬ!AG62</f>
        <v>209760.20999999973</v>
      </c>
      <c r="L70" s="143">
        <f>บึงกาฬ!AH62</f>
        <v>940280.10000000009</v>
      </c>
      <c r="M70" s="143">
        <f>บึงกาฬ!AI62</f>
        <v>522914.81</v>
      </c>
      <c r="N70" s="139"/>
      <c r="O70" s="139"/>
      <c r="P70" s="139"/>
      <c r="Q70" s="131">
        <f t="shared" si="0"/>
        <v>417365.2900000001</v>
      </c>
      <c r="R70" s="132">
        <f t="shared" si="1"/>
        <v>148.54345971563981</v>
      </c>
    </row>
    <row r="71" spans="1:18" x14ac:dyDescent="0.35">
      <c r="A71" s="138">
        <v>5</v>
      </c>
      <c r="B71" s="139" t="s">
        <v>59</v>
      </c>
      <c r="C71" s="139" t="s">
        <v>190</v>
      </c>
      <c r="D71" s="139" t="s">
        <v>80</v>
      </c>
      <c r="E71" s="139" t="s">
        <v>262</v>
      </c>
      <c r="F71" s="139" t="s">
        <v>180</v>
      </c>
      <c r="G71" s="139" t="s">
        <v>267</v>
      </c>
      <c r="H71" s="140">
        <v>3421</v>
      </c>
      <c r="I71" s="138">
        <v>3</v>
      </c>
      <c r="J71" s="141">
        <f>บึงกาฬ!F63</f>
        <v>597625.31000000006</v>
      </c>
      <c r="K71" s="142">
        <f>บึงกาฬ!AG63</f>
        <v>314192.27</v>
      </c>
      <c r="L71" s="143">
        <f>บึงกาฬ!AH63</f>
        <v>677692.51</v>
      </c>
      <c r="M71" s="143">
        <f>บึงกาฬ!AI63</f>
        <v>263562.83999999997</v>
      </c>
      <c r="N71" s="139"/>
      <c r="O71" s="139"/>
      <c r="P71" s="139"/>
      <c r="Q71" s="131">
        <f t="shared" ref="Q71:Q134" si="2">L71-M71</f>
        <v>414129.67000000004</v>
      </c>
      <c r="R71" s="132">
        <f t="shared" ref="R71:R134" si="3">L71/H71</f>
        <v>198.09778135048231</v>
      </c>
    </row>
    <row r="72" spans="1:18" x14ac:dyDescent="0.35">
      <c r="A72" s="138">
        <v>6</v>
      </c>
      <c r="B72" s="139" t="s">
        <v>59</v>
      </c>
      <c r="C72" s="139" t="s">
        <v>190</v>
      </c>
      <c r="D72" s="139" t="s">
        <v>80</v>
      </c>
      <c r="E72" s="139" t="s">
        <v>262</v>
      </c>
      <c r="F72" s="139" t="s">
        <v>180</v>
      </c>
      <c r="G72" s="139" t="s">
        <v>268</v>
      </c>
      <c r="H72" s="140">
        <v>3591</v>
      </c>
      <c r="I72" s="138">
        <v>3</v>
      </c>
      <c r="J72" s="141">
        <f>บึงกาฬ!F64</f>
        <v>433011.26</v>
      </c>
      <c r="K72" s="142">
        <f>บึงกาฬ!AG64</f>
        <v>389000.45</v>
      </c>
      <c r="L72" s="143">
        <f>บึงกาฬ!AH64</f>
        <v>680889</v>
      </c>
      <c r="M72" s="143">
        <f>บึงกาฬ!AI64</f>
        <v>397413.17999999993</v>
      </c>
      <c r="N72" s="139"/>
      <c r="O72" s="139"/>
      <c r="P72" s="139"/>
      <c r="Q72" s="131">
        <f t="shared" si="2"/>
        <v>283475.82000000007</v>
      </c>
      <c r="R72" s="132">
        <f t="shared" si="3"/>
        <v>189.60985797827902</v>
      </c>
    </row>
    <row r="73" spans="1:18" x14ac:dyDescent="0.35">
      <c r="A73" s="138">
        <v>7</v>
      </c>
      <c r="B73" s="139" t="s">
        <v>59</v>
      </c>
      <c r="C73" s="139" t="s">
        <v>190</v>
      </c>
      <c r="D73" s="139" t="s">
        <v>80</v>
      </c>
      <c r="E73" s="139" t="s">
        <v>262</v>
      </c>
      <c r="F73" s="139" t="s">
        <v>180</v>
      </c>
      <c r="G73" s="139" t="s">
        <v>269</v>
      </c>
      <c r="H73" s="140">
        <v>4772</v>
      </c>
      <c r="I73" s="138">
        <v>4</v>
      </c>
      <c r="J73" s="141">
        <f>บึงกาฬ!F65</f>
        <v>829214.85</v>
      </c>
      <c r="K73" s="142">
        <f>บึงกาฬ!AG65</f>
        <v>618182.09</v>
      </c>
      <c r="L73" s="143">
        <f>บึงกาฬ!AH65</f>
        <v>816363.89999999991</v>
      </c>
      <c r="M73" s="143">
        <f>บึงกาฬ!AI65</f>
        <v>457462.5</v>
      </c>
      <c r="N73" s="139"/>
      <c r="O73" s="139"/>
      <c r="P73" s="139"/>
      <c r="Q73" s="131">
        <f t="shared" si="2"/>
        <v>358901.39999999991</v>
      </c>
      <c r="R73" s="132">
        <f t="shared" si="3"/>
        <v>171.07374266554902</v>
      </c>
    </row>
    <row r="74" spans="1:18" s="150" customFormat="1" x14ac:dyDescent="0.35">
      <c r="A74" s="144">
        <v>7</v>
      </c>
      <c r="B74" s="145" t="s">
        <v>59</v>
      </c>
      <c r="C74" s="145"/>
      <c r="D74" s="145"/>
      <c r="E74" s="145" t="s">
        <v>77</v>
      </c>
      <c r="F74" s="145"/>
      <c r="G74" s="145" t="s">
        <v>270</v>
      </c>
      <c r="H74" s="151">
        <f>SUM(H67:H73)</f>
        <v>25385</v>
      </c>
      <c r="I74" s="144"/>
      <c r="J74" s="147">
        <f>SUM(J67:J73)</f>
        <v>3657450.1</v>
      </c>
      <c r="K74" s="147">
        <f>SUM(K67:K73)</f>
        <v>2185482.5199999996</v>
      </c>
      <c r="L74" s="147">
        <f>SUM(L67:L73)</f>
        <v>4430713.68</v>
      </c>
      <c r="M74" s="147">
        <f>SUM(M67:M73)</f>
        <v>2602389.42</v>
      </c>
      <c r="N74" s="145">
        <v>6</v>
      </c>
      <c r="O74" s="145">
        <v>6</v>
      </c>
      <c r="P74" s="145">
        <f>N74-O74</f>
        <v>0</v>
      </c>
      <c r="Q74" s="148">
        <f>L74-M74</f>
        <v>1828324.2599999998</v>
      </c>
      <c r="R74" s="149">
        <f>L74/H74</f>
        <v>174.54062162694504</v>
      </c>
    </row>
    <row r="75" spans="1:18" x14ac:dyDescent="0.35">
      <c r="A75" s="138">
        <v>1</v>
      </c>
      <c r="B75" s="139" t="s">
        <v>59</v>
      </c>
      <c r="C75" s="139" t="s">
        <v>192</v>
      </c>
      <c r="D75" s="139" t="s">
        <v>115</v>
      </c>
      <c r="E75" s="139" t="s">
        <v>271</v>
      </c>
      <c r="F75" s="139" t="s">
        <v>210</v>
      </c>
      <c r="G75" s="139" t="s">
        <v>272</v>
      </c>
      <c r="H75" s="140"/>
      <c r="I75" s="138"/>
      <c r="J75" s="141"/>
      <c r="K75" s="142"/>
      <c r="L75" s="143"/>
      <c r="M75" s="143"/>
      <c r="N75" s="139"/>
      <c r="O75" s="139"/>
      <c r="P75" s="139"/>
    </row>
    <row r="76" spans="1:18" x14ac:dyDescent="0.35">
      <c r="A76" s="138">
        <v>2</v>
      </c>
      <c r="B76" s="139" t="s">
        <v>59</v>
      </c>
      <c r="C76" s="139" t="s">
        <v>192</v>
      </c>
      <c r="D76" s="139" t="s">
        <v>115</v>
      </c>
      <c r="E76" s="139" t="s">
        <v>271</v>
      </c>
      <c r="F76" s="139" t="s">
        <v>180</v>
      </c>
      <c r="G76" s="139" t="s">
        <v>273</v>
      </c>
      <c r="H76" s="140">
        <v>5834</v>
      </c>
      <c r="I76" s="138">
        <v>4</v>
      </c>
      <c r="J76" s="141">
        <f>บึงกาฬ!F66</f>
        <v>468440.53</v>
      </c>
      <c r="K76" s="142">
        <f>บึงกาฬ!AG66</f>
        <v>432830.95000000007</v>
      </c>
      <c r="L76" s="142">
        <f>บึงกาฬ!AH66</f>
        <v>478973.16</v>
      </c>
      <c r="M76" s="142">
        <f>บึงกาฬ!AI66</f>
        <v>350283.42000000004</v>
      </c>
      <c r="N76" s="139"/>
      <c r="O76" s="139"/>
      <c r="P76" s="139"/>
      <c r="Q76" s="131">
        <f t="shared" si="2"/>
        <v>128689.73999999993</v>
      </c>
      <c r="R76" s="132">
        <f t="shared" si="3"/>
        <v>82.100301679808013</v>
      </c>
    </row>
    <row r="77" spans="1:18" x14ac:dyDescent="0.35">
      <c r="A77" s="138">
        <v>3</v>
      </c>
      <c r="B77" s="139" t="s">
        <v>59</v>
      </c>
      <c r="C77" s="139" t="s">
        <v>192</v>
      </c>
      <c r="D77" s="139" t="s">
        <v>115</v>
      </c>
      <c r="E77" s="139" t="s">
        <v>271</v>
      </c>
      <c r="F77" s="139" t="s">
        <v>180</v>
      </c>
      <c r="G77" s="139" t="s">
        <v>274</v>
      </c>
      <c r="H77" s="140">
        <v>4475</v>
      </c>
      <c r="I77" s="138">
        <v>3</v>
      </c>
      <c r="J77" s="141">
        <f>บึงกาฬ!F67</f>
        <v>516027.1</v>
      </c>
      <c r="K77" s="142">
        <f>บึงกาฬ!AG67</f>
        <v>399761.87999999995</v>
      </c>
      <c r="L77" s="142">
        <f>บึงกาฬ!AH67</f>
        <v>396338.59</v>
      </c>
      <c r="M77" s="142">
        <f>บึงกาฬ!AI67</f>
        <v>230647.01</v>
      </c>
      <c r="N77" s="139"/>
      <c r="O77" s="139"/>
      <c r="P77" s="139"/>
      <c r="Q77" s="131">
        <f t="shared" si="2"/>
        <v>165691.58000000002</v>
      </c>
      <c r="R77" s="132">
        <f t="shared" si="3"/>
        <v>88.567282681564251</v>
      </c>
    </row>
    <row r="78" spans="1:18" x14ac:dyDescent="0.35">
      <c r="A78" s="138">
        <v>4</v>
      </c>
      <c r="B78" s="139" t="s">
        <v>59</v>
      </c>
      <c r="C78" s="139" t="s">
        <v>192</v>
      </c>
      <c r="D78" s="139" t="s">
        <v>115</v>
      </c>
      <c r="E78" s="139" t="s">
        <v>271</v>
      </c>
      <c r="F78" s="139" t="s">
        <v>180</v>
      </c>
      <c r="G78" s="139" t="s">
        <v>275</v>
      </c>
      <c r="H78" s="140">
        <v>1990</v>
      </c>
      <c r="I78" s="138">
        <v>2</v>
      </c>
      <c r="J78" s="141">
        <f>บึงกาฬ!F68</f>
        <v>138524.93</v>
      </c>
      <c r="K78" s="142">
        <f>บึงกาฬ!AG68</f>
        <v>159510.75</v>
      </c>
      <c r="L78" s="142">
        <f>บึงกาฬ!AH68</f>
        <v>355738.95</v>
      </c>
      <c r="M78" s="142">
        <f>บึงกาฬ!AI68</f>
        <v>228565.67</v>
      </c>
      <c r="N78" s="139"/>
      <c r="O78" s="139"/>
      <c r="P78" s="139"/>
      <c r="Q78" s="131">
        <f t="shared" si="2"/>
        <v>127173.28</v>
      </c>
      <c r="R78" s="132">
        <f t="shared" si="3"/>
        <v>178.76329145728644</v>
      </c>
    </row>
    <row r="79" spans="1:18" x14ac:dyDescent="0.35">
      <c r="A79" s="138">
        <v>5</v>
      </c>
      <c r="B79" s="139" t="s">
        <v>59</v>
      </c>
      <c r="C79" s="139" t="s">
        <v>192</v>
      </c>
      <c r="D79" s="139" t="s">
        <v>115</v>
      </c>
      <c r="E79" s="139" t="s">
        <v>271</v>
      </c>
      <c r="F79" s="139" t="s">
        <v>180</v>
      </c>
      <c r="G79" s="139" t="s">
        <v>276</v>
      </c>
      <c r="H79" s="140">
        <v>5043</v>
      </c>
      <c r="I79" s="138">
        <v>4</v>
      </c>
      <c r="J79" s="141">
        <f>บึงกาฬ!F69</f>
        <v>346613.25</v>
      </c>
      <c r="K79" s="142">
        <f>บึงกาฬ!AG69</f>
        <v>298186.21000000002</v>
      </c>
      <c r="L79" s="142">
        <f>บึงกาฬ!AH69</f>
        <v>450468.49</v>
      </c>
      <c r="M79" s="142">
        <f>บึงกาฬ!AI69</f>
        <v>336976.5</v>
      </c>
      <c r="N79" s="139"/>
      <c r="O79" s="139"/>
      <c r="P79" s="139"/>
      <c r="Q79" s="131">
        <f t="shared" si="2"/>
        <v>113491.98999999999</v>
      </c>
      <c r="R79" s="132">
        <f t="shared" si="3"/>
        <v>89.325498711084677</v>
      </c>
    </row>
    <row r="80" spans="1:18" x14ac:dyDescent="0.35">
      <c r="A80" s="138">
        <v>6</v>
      </c>
      <c r="B80" s="139" t="s">
        <v>59</v>
      </c>
      <c r="C80" s="139" t="s">
        <v>192</v>
      </c>
      <c r="D80" s="139" t="s">
        <v>115</v>
      </c>
      <c r="E80" s="139" t="s">
        <v>271</v>
      </c>
      <c r="F80" s="139" t="s">
        <v>180</v>
      </c>
      <c r="G80" s="139" t="s">
        <v>277</v>
      </c>
      <c r="H80" s="140">
        <v>5442</v>
      </c>
      <c r="I80" s="138">
        <v>4</v>
      </c>
      <c r="J80" s="141">
        <f>บึงกาฬ!F70</f>
        <v>527257.43999999994</v>
      </c>
      <c r="K80" s="142">
        <f>บึงกาฬ!AG70</f>
        <v>533324.48</v>
      </c>
      <c r="L80" s="142">
        <f>บึงกาฬ!AH70</f>
        <v>677999.1</v>
      </c>
      <c r="M80" s="142">
        <f>บึงกาฬ!AI70</f>
        <v>408830.68999999994</v>
      </c>
      <c r="N80" s="139"/>
      <c r="O80" s="139"/>
      <c r="P80" s="139"/>
      <c r="Q80" s="131">
        <f t="shared" si="2"/>
        <v>269168.41000000003</v>
      </c>
      <c r="R80" s="132">
        <f t="shared" si="3"/>
        <v>124.58638368246967</v>
      </c>
    </row>
    <row r="81" spans="1:18" s="150" customFormat="1" x14ac:dyDescent="0.35">
      <c r="A81" s="144">
        <v>8</v>
      </c>
      <c r="B81" s="145" t="s">
        <v>59</v>
      </c>
      <c r="C81" s="145"/>
      <c r="D81" s="145"/>
      <c r="E81" s="145" t="s">
        <v>77</v>
      </c>
      <c r="F81" s="145"/>
      <c r="G81" s="145" t="s">
        <v>278</v>
      </c>
      <c r="H81" s="151">
        <f>SUM(H75:H80)</f>
        <v>22784</v>
      </c>
      <c r="I81" s="144"/>
      <c r="J81" s="147">
        <f>SUM(J75:J80)</f>
        <v>1996863.25</v>
      </c>
      <c r="K81" s="147">
        <f>SUM(K75:K80)</f>
        <v>1823614.27</v>
      </c>
      <c r="L81" s="147">
        <f>SUM(L75:L80)</f>
        <v>2359518.29</v>
      </c>
      <c r="M81" s="147">
        <f>SUM(M75:M80)</f>
        <v>1555303.29</v>
      </c>
      <c r="N81" s="145">
        <v>5</v>
      </c>
      <c r="O81" s="145">
        <v>5</v>
      </c>
      <c r="P81" s="145">
        <f>N81-O81</f>
        <v>0</v>
      </c>
      <c r="Q81" s="148">
        <f t="shared" si="2"/>
        <v>804215</v>
      </c>
      <c r="R81" s="149">
        <f t="shared" si="3"/>
        <v>103.56031820575843</v>
      </c>
    </row>
    <row r="82" spans="1:18" s="150" customFormat="1" ht="21.75" thickBot="1" x14ac:dyDescent="0.4">
      <c r="A82" s="159"/>
      <c r="B82" s="160" t="s">
        <v>59</v>
      </c>
      <c r="C82" s="160" t="s">
        <v>59</v>
      </c>
      <c r="D82" s="160" t="s">
        <v>59</v>
      </c>
      <c r="E82" s="160" t="s">
        <v>59</v>
      </c>
      <c r="F82" s="160"/>
      <c r="G82" s="160" t="s">
        <v>279</v>
      </c>
      <c r="H82" s="161">
        <f>H20+H34+H47+H52+H58+H66+H74+H81</f>
        <v>250354</v>
      </c>
      <c r="I82" s="159"/>
      <c r="J82" s="162">
        <f t="shared" ref="J82:O82" si="4">J20+J34+J47+J52+J58+J66+J74+J81</f>
        <v>26983945.339999996</v>
      </c>
      <c r="K82" s="163">
        <f t="shared" si="4"/>
        <v>17350782.420000002</v>
      </c>
      <c r="L82" s="162">
        <f t="shared" si="4"/>
        <v>28206220.199999996</v>
      </c>
      <c r="M82" s="162">
        <f t="shared" si="4"/>
        <v>27407235.630000003</v>
      </c>
      <c r="N82" s="160">
        <f t="shared" si="4"/>
        <v>61</v>
      </c>
      <c r="O82" s="160">
        <f t="shared" si="4"/>
        <v>61</v>
      </c>
      <c r="P82" s="160">
        <f>N82-O82</f>
        <v>0</v>
      </c>
      <c r="Q82" s="148">
        <f t="shared" si="2"/>
        <v>798984.56999999285</v>
      </c>
      <c r="R82" s="149">
        <f t="shared" si="3"/>
        <v>112.66534666911652</v>
      </c>
    </row>
    <row r="83" spans="1:18" s="150" customFormat="1" ht="22.5" thickTop="1" thickBot="1" x14ac:dyDescent="0.4">
      <c r="A83" s="164"/>
      <c r="B83" s="165"/>
      <c r="C83" s="165"/>
      <c r="D83" s="165"/>
      <c r="E83" s="323" t="s">
        <v>280</v>
      </c>
      <c r="F83" s="324"/>
      <c r="G83" s="325"/>
      <c r="H83" s="166"/>
      <c r="I83" s="164"/>
      <c r="J83" s="167">
        <f>J82/O82</f>
        <v>442359.7596721311</v>
      </c>
      <c r="K83" s="168">
        <f>K82/O82</f>
        <v>284439.05606557382</v>
      </c>
      <c r="L83" s="167">
        <f>L82/O82</f>
        <v>462397.05245901633</v>
      </c>
      <c r="M83" s="167">
        <f>M82/O82</f>
        <v>449298.94475409843</v>
      </c>
      <c r="N83" s="165"/>
      <c r="O83" s="165"/>
      <c r="P83" s="165"/>
      <c r="Q83" s="131"/>
      <c r="R83" s="132"/>
    </row>
    <row r="84" spans="1:18" ht="21.75" thickTop="1" x14ac:dyDescent="0.35">
      <c r="A84" s="169">
        <v>1</v>
      </c>
      <c r="B84" s="170" t="s">
        <v>63</v>
      </c>
      <c r="C84" s="170" t="s">
        <v>281</v>
      </c>
      <c r="D84" s="170" t="s">
        <v>282</v>
      </c>
      <c r="E84" s="170" t="s">
        <v>0</v>
      </c>
      <c r="F84" s="170" t="s">
        <v>177</v>
      </c>
      <c r="G84" s="170" t="s">
        <v>283</v>
      </c>
      <c r="H84" s="171"/>
      <c r="I84" s="169"/>
      <c r="J84" s="172"/>
      <c r="K84" s="173"/>
      <c r="L84" s="174"/>
      <c r="M84" s="174"/>
      <c r="N84" s="170"/>
      <c r="O84" s="170"/>
      <c r="P84" s="170"/>
    </row>
    <row r="85" spans="1:18" x14ac:dyDescent="0.35">
      <c r="A85" s="138">
        <v>2</v>
      </c>
      <c r="B85" s="139" t="s">
        <v>63</v>
      </c>
      <c r="C85" s="139" t="s">
        <v>281</v>
      </c>
      <c r="D85" s="139" t="s">
        <v>282</v>
      </c>
      <c r="E85" s="139" t="s">
        <v>0</v>
      </c>
      <c r="F85" s="139" t="s">
        <v>180</v>
      </c>
      <c r="G85" s="139" t="s">
        <v>605</v>
      </c>
      <c r="H85" s="140">
        <v>5737</v>
      </c>
      <c r="I85" s="138">
        <v>4</v>
      </c>
      <c r="J85" s="141">
        <f>หนองบัวลำภู!F4</f>
        <v>460546.33</v>
      </c>
      <c r="K85" s="292">
        <f>หนองบัวลำภู!AD4</f>
        <v>513073.36</v>
      </c>
      <c r="L85" s="143">
        <f>หนองบัวลำภู!AE4</f>
        <v>823619.26</v>
      </c>
      <c r="M85" s="143">
        <f>หนองบัวลำภู!AF4</f>
        <v>403143.92</v>
      </c>
      <c r="N85" s="139"/>
      <c r="O85" s="139"/>
      <c r="P85" s="139"/>
      <c r="Q85" s="131">
        <f t="shared" si="2"/>
        <v>420475.34</v>
      </c>
      <c r="R85" s="132">
        <f t="shared" si="3"/>
        <v>143.56270873278717</v>
      </c>
    </row>
    <row r="86" spans="1:18" x14ac:dyDescent="0.35">
      <c r="A86" s="138">
        <v>3</v>
      </c>
      <c r="B86" s="139" t="s">
        <v>63</v>
      </c>
      <c r="C86" s="139" t="s">
        <v>281</v>
      </c>
      <c r="D86" s="139" t="s">
        <v>282</v>
      </c>
      <c r="E86" s="139" t="s">
        <v>0</v>
      </c>
      <c r="F86" s="139" t="s">
        <v>180</v>
      </c>
      <c r="G86" s="139" t="s">
        <v>606</v>
      </c>
      <c r="H86" s="140">
        <v>4213</v>
      </c>
      <c r="I86" s="138">
        <v>3</v>
      </c>
      <c r="J86" s="141">
        <f>หนองบัวลำภู!F5</f>
        <v>218820.75</v>
      </c>
      <c r="K86" s="292">
        <f>หนองบัวลำภู!AD5</f>
        <v>376275.49</v>
      </c>
      <c r="L86" s="143">
        <f>หนองบัวลำภู!AE5</f>
        <v>458775.15</v>
      </c>
      <c r="M86" s="143">
        <f>หนองบัวลำภู!AF5</f>
        <v>544309.80999999994</v>
      </c>
      <c r="N86" s="139"/>
      <c r="O86" s="139"/>
      <c r="P86" s="139"/>
      <c r="Q86" s="131">
        <f t="shared" si="2"/>
        <v>-85534.659999999916</v>
      </c>
      <c r="R86" s="132">
        <f t="shared" si="3"/>
        <v>108.89512224068361</v>
      </c>
    </row>
    <row r="87" spans="1:18" x14ac:dyDescent="0.35">
      <c r="A87" s="138">
        <v>4</v>
      </c>
      <c r="B87" s="139" t="s">
        <v>63</v>
      </c>
      <c r="C87" s="139" t="s">
        <v>281</v>
      </c>
      <c r="D87" s="139" t="s">
        <v>282</v>
      </c>
      <c r="E87" s="139" t="s">
        <v>0</v>
      </c>
      <c r="F87" s="139" t="s">
        <v>180</v>
      </c>
      <c r="G87" s="139" t="s">
        <v>607</v>
      </c>
      <c r="H87" s="140">
        <v>4949</v>
      </c>
      <c r="I87" s="138">
        <v>4</v>
      </c>
      <c r="J87" s="141">
        <f>หนองบัวลำภู!F6</f>
        <v>376201.61</v>
      </c>
      <c r="K87" s="292">
        <f>หนองบัวลำภู!AD6</f>
        <v>513984.9</v>
      </c>
      <c r="L87" s="143">
        <f>หนองบัวลำภู!AE6</f>
        <v>563259</v>
      </c>
      <c r="M87" s="143">
        <f>หนองบัวลำภู!AF6</f>
        <v>539615.9</v>
      </c>
      <c r="N87" s="139"/>
      <c r="O87" s="139"/>
      <c r="P87" s="139"/>
      <c r="Q87" s="131">
        <f t="shared" si="2"/>
        <v>23643.099999999977</v>
      </c>
      <c r="R87" s="132">
        <f t="shared" si="3"/>
        <v>113.81268943220853</v>
      </c>
    </row>
    <row r="88" spans="1:18" x14ac:dyDescent="0.35">
      <c r="A88" s="138">
        <v>5</v>
      </c>
      <c r="B88" s="139" t="s">
        <v>63</v>
      </c>
      <c r="C88" s="139" t="s">
        <v>281</v>
      </c>
      <c r="D88" s="139" t="s">
        <v>282</v>
      </c>
      <c r="E88" s="139" t="s">
        <v>0</v>
      </c>
      <c r="F88" s="139" t="s">
        <v>180</v>
      </c>
      <c r="G88" s="139" t="s">
        <v>608</v>
      </c>
      <c r="H88" s="140">
        <v>7233</v>
      </c>
      <c r="I88" s="138">
        <v>5</v>
      </c>
      <c r="J88" s="141">
        <f>หนองบัวลำภู!F7</f>
        <v>207362.6</v>
      </c>
      <c r="K88" s="292">
        <f>หนองบัวลำภู!AD7</f>
        <v>356773.5</v>
      </c>
      <c r="L88" s="143">
        <f>หนองบัวลำภู!AE7</f>
        <v>658647.73</v>
      </c>
      <c r="M88" s="143">
        <f>หนองบัวลำภู!AF7</f>
        <v>757831.55</v>
      </c>
      <c r="N88" s="139"/>
      <c r="O88" s="139"/>
      <c r="P88" s="139"/>
      <c r="Q88" s="131">
        <f t="shared" si="2"/>
        <v>-99183.820000000065</v>
      </c>
      <c r="R88" s="132">
        <f t="shared" si="3"/>
        <v>91.0614862436057</v>
      </c>
    </row>
    <row r="89" spans="1:18" x14ac:dyDescent="0.35">
      <c r="A89" s="138">
        <v>6</v>
      </c>
      <c r="B89" s="139" t="s">
        <v>63</v>
      </c>
      <c r="C89" s="139" t="s">
        <v>281</v>
      </c>
      <c r="D89" s="139" t="s">
        <v>282</v>
      </c>
      <c r="E89" s="139" t="s">
        <v>0</v>
      </c>
      <c r="F89" s="139" t="s">
        <v>180</v>
      </c>
      <c r="G89" s="139" t="s">
        <v>609</v>
      </c>
      <c r="H89" s="140">
        <v>5081</v>
      </c>
      <c r="I89" s="138">
        <v>4</v>
      </c>
      <c r="J89" s="141">
        <f>หนองบัวลำภู!F8</f>
        <v>560730.09</v>
      </c>
      <c r="K89" s="292">
        <f>หนองบัวลำภู!AD8</f>
        <v>552960.29</v>
      </c>
      <c r="L89" s="143">
        <f>หนองบัวลำภู!AE8</f>
        <v>501475.70999999996</v>
      </c>
      <c r="M89" s="143">
        <f>หนองบัวลำภู!AF8</f>
        <v>567359.1399999999</v>
      </c>
      <c r="N89" s="139"/>
      <c r="O89" s="139"/>
      <c r="P89" s="139"/>
      <c r="Q89" s="131">
        <f t="shared" si="2"/>
        <v>-65883.429999999935</v>
      </c>
      <c r="R89" s="132">
        <f t="shared" si="3"/>
        <v>98.696262546742759</v>
      </c>
    </row>
    <row r="90" spans="1:18" x14ac:dyDescent="0.35">
      <c r="A90" s="138">
        <v>7</v>
      </c>
      <c r="B90" s="139" t="s">
        <v>63</v>
      </c>
      <c r="C90" s="139" t="s">
        <v>281</v>
      </c>
      <c r="D90" s="139" t="s">
        <v>282</v>
      </c>
      <c r="E90" s="139" t="s">
        <v>0</v>
      </c>
      <c r="F90" s="139" t="s">
        <v>180</v>
      </c>
      <c r="G90" s="139" t="s">
        <v>610</v>
      </c>
      <c r="H90" s="140">
        <v>1868</v>
      </c>
      <c r="I90" s="138">
        <v>2</v>
      </c>
      <c r="J90" s="141">
        <f>หนองบัวลำภู!F9</f>
        <v>231204.21</v>
      </c>
      <c r="K90" s="292">
        <f>หนองบัวลำภู!AD9</f>
        <v>226204.08999999997</v>
      </c>
      <c r="L90" s="143">
        <f>หนองบัวลำภู!AE9</f>
        <v>294230.5</v>
      </c>
      <c r="M90" s="143">
        <f>หนองบัวลำภู!AF9</f>
        <v>346110.62</v>
      </c>
      <c r="N90" s="139"/>
      <c r="O90" s="139"/>
      <c r="P90" s="139"/>
      <c r="Q90" s="131">
        <f t="shared" si="2"/>
        <v>-51880.119999999995</v>
      </c>
      <c r="R90" s="132">
        <f t="shared" si="3"/>
        <v>157.51097430406853</v>
      </c>
    </row>
    <row r="91" spans="1:18" x14ac:dyDescent="0.35">
      <c r="A91" s="138">
        <v>8</v>
      </c>
      <c r="B91" s="139" t="s">
        <v>63</v>
      </c>
      <c r="C91" s="139" t="s">
        <v>281</v>
      </c>
      <c r="D91" s="139" t="s">
        <v>282</v>
      </c>
      <c r="E91" s="139" t="s">
        <v>0</v>
      </c>
      <c r="F91" s="139" t="s">
        <v>180</v>
      </c>
      <c r="G91" s="139" t="s">
        <v>611</v>
      </c>
      <c r="H91" s="140">
        <v>7126</v>
      </c>
      <c r="I91" s="138">
        <v>5</v>
      </c>
      <c r="J91" s="141">
        <f>หนองบัวลำภู!F10</f>
        <v>644377.4</v>
      </c>
      <c r="K91" s="142">
        <f>หนองบัวลำภู!AD10</f>
        <v>721450.62000000011</v>
      </c>
      <c r="L91" s="143">
        <f>หนองบัวลำภู!AE10</f>
        <v>845989.2</v>
      </c>
      <c r="M91" s="143">
        <f>หนองบัวลำภู!AF10</f>
        <v>554979.67000000004</v>
      </c>
      <c r="N91" s="139"/>
      <c r="O91" s="139"/>
      <c r="P91" s="139"/>
      <c r="Q91" s="131">
        <f t="shared" si="2"/>
        <v>291009.52999999991</v>
      </c>
      <c r="R91" s="132">
        <f t="shared" si="3"/>
        <v>118.71866404715126</v>
      </c>
    </row>
    <row r="92" spans="1:18" x14ac:dyDescent="0.35">
      <c r="A92" s="138">
        <v>9</v>
      </c>
      <c r="B92" s="139" t="s">
        <v>63</v>
      </c>
      <c r="C92" s="139" t="s">
        <v>281</v>
      </c>
      <c r="D92" s="139" t="s">
        <v>282</v>
      </c>
      <c r="E92" s="139" t="s">
        <v>0</v>
      </c>
      <c r="F92" s="139" t="s">
        <v>180</v>
      </c>
      <c r="G92" s="139" t="s">
        <v>612</v>
      </c>
      <c r="H92" s="140">
        <v>2671</v>
      </c>
      <c r="I92" s="138">
        <v>2</v>
      </c>
      <c r="J92" s="141">
        <f>หนองบัวลำภู!F11</f>
        <v>103056.46</v>
      </c>
      <c r="K92" s="292">
        <f>หนองบัวลำภู!AD11</f>
        <v>148125.52000000002</v>
      </c>
      <c r="L92" s="143">
        <f>หนองบัวลำภู!AE11</f>
        <v>233408.33000000002</v>
      </c>
      <c r="M92" s="143">
        <f>หนองบัวลำภู!AF11</f>
        <v>342190.82</v>
      </c>
      <c r="N92" s="139"/>
      <c r="O92" s="139"/>
      <c r="P92" s="139"/>
      <c r="Q92" s="131">
        <f t="shared" si="2"/>
        <v>-108782.48999999999</v>
      </c>
      <c r="R92" s="132">
        <f t="shared" si="3"/>
        <v>87.386121302882827</v>
      </c>
    </row>
    <row r="93" spans="1:18" x14ac:dyDescent="0.35">
      <c r="A93" s="138">
        <v>10</v>
      </c>
      <c r="B93" s="139" t="s">
        <v>63</v>
      </c>
      <c r="C93" s="139" t="s">
        <v>281</v>
      </c>
      <c r="D93" s="139" t="s">
        <v>282</v>
      </c>
      <c r="E93" s="139" t="s">
        <v>0</v>
      </c>
      <c r="F93" s="139" t="s">
        <v>180</v>
      </c>
      <c r="G93" s="139" t="s">
        <v>613</v>
      </c>
      <c r="H93" s="140">
        <v>4501</v>
      </c>
      <c r="I93" s="138">
        <v>4</v>
      </c>
      <c r="J93" s="141">
        <f>หนองบัวลำภู!F12</f>
        <v>683919.49</v>
      </c>
      <c r="K93" s="142">
        <f>หนองบัวลำภู!AD12</f>
        <v>754354.33000000007</v>
      </c>
      <c r="L93" s="143">
        <f>หนองบัวลำภู!AE12</f>
        <v>447557.54000000004</v>
      </c>
      <c r="M93" s="143">
        <f>หนองบัวลำภู!AF12</f>
        <v>472680.05</v>
      </c>
      <c r="N93" s="139"/>
      <c r="O93" s="139"/>
      <c r="P93" s="139"/>
      <c r="Q93" s="131">
        <f t="shared" si="2"/>
        <v>-25122.509999999951</v>
      </c>
      <c r="R93" s="132">
        <f t="shared" si="3"/>
        <v>99.435134414574549</v>
      </c>
    </row>
    <row r="94" spans="1:18" x14ac:dyDescent="0.35">
      <c r="A94" s="138">
        <v>11</v>
      </c>
      <c r="B94" s="139" t="s">
        <v>63</v>
      </c>
      <c r="C94" s="139" t="s">
        <v>281</v>
      </c>
      <c r="D94" s="139" t="s">
        <v>282</v>
      </c>
      <c r="E94" s="139" t="s">
        <v>0</v>
      </c>
      <c r="F94" s="139" t="s">
        <v>180</v>
      </c>
      <c r="G94" s="139" t="s">
        <v>614</v>
      </c>
      <c r="H94" s="140">
        <v>3077</v>
      </c>
      <c r="I94" s="138">
        <v>3</v>
      </c>
      <c r="J94" s="141">
        <f>หนองบัวลำภู!F13</f>
        <v>485659.16</v>
      </c>
      <c r="K94" s="142">
        <f>หนองบัวลำภู!AD13</f>
        <v>529096.59</v>
      </c>
      <c r="L94" s="143">
        <f>หนองบัวลำภู!AE13</f>
        <v>246734.52</v>
      </c>
      <c r="M94" s="143">
        <f>หนองบัวลำภู!AF13</f>
        <v>229418.88999999998</v>
      </c>
      <c r="N94" s="139"/>
      <c r="O94" s="139"/>
      <c r="P94" s="139"/>
      <c r="Q94" s="131">
        <f t="shared" si="2"/>
        <v>17315.630000000005</v>
      </c>
      <c r="R94" s="132">
        <f t="shared" si="3"/>
        <v>80.18671433214169</v>
      </c>
    </row>
    <row r="95" spans="1:18" x14ac:dyDescent="0.35">
      <c r="A95" s="138">
        <v>12</v>
      </c>
      <c r="B95" s="139" t="s">
        <v>63</v>
      </c>
      <c r="C95" s="139" t="s">
        <v>281</v>
      </c>
      <c r="D95" s="139" t="s">
        <v>282</v>
      </c>
      <c r="E95" s="139" t="s">
        <v>0</v>
      </c>
      <c r="F95" s="139" t="s">
        <v>180</v>
      </c>
      <c r="G95" s="139" t="s">
        <v>615</v>
      </c>
      <c r="H95" s="140">
        <v>2778</v>
      </c>
      <c r="I95" s="138">
        <v>2</v>
      </c>
      <c r="J95" s="141">
        <f>หนองบัวลำภู!F14</f>
        <v>288165.94</v>
      </c>
      <c r="K95" s="142">
        <f>หนองบัวลำภู!AD14</f>
        <v>338914.22000000003</v>
      </c>
      <c r="L95" s="143">
        <f>หนองบัวลำภู!AE14</f>
        <v>335740.9</v>
      </c>
      <c r="M95" s="143">
        <f>หนองบัวลำภู!AF14</f>
        <v>366759.76</v>
      </c>
      <c r="N95" s="139"/>
      <c r="O95" s="139"/>
      <c r="P95" s="139"/>
      <c r="Q95" s="131">
        <f t="shared" si="2"/>
        <v>-31018.859999999986</v>
      </c>
      <c r="R95" s="132">
        <f t="shared" si="3"/>
        <v>120.85705543556516</v>
      </c>
    </row>
    <row r="96" spans="1:18" x14ac:dyDescent="0.35">
      <c r="A96" s="138">
        <v>13</v>
      </c>
      <c r="B96" s="139" t="s">
        <v>63</v>
      </c>
      <c r="C96" s="139" t="s">
        <v>281</v>
      </c>
      <c r="D96" s="139" t="s">
        <v>282</v>
      </c>
      <c r="E96" s="139" t="s">
        <v>0</v>
      </c>
      <c r="F96" s="139" t="s">
        <v>180</v>
      </c>
      <c r="G96" s="139" t="s">
        <v>616</v>
      </c>
      <c r="H96" s="140">
        <v>4143</v>
      </c>
      <c r="I96" s="138">
        <v>3</v>
      </c>
      <c r="J96" s="141">
        <f>หนองบัวลำภู!F15</f>
        <v>502545.06</v>
      </c>
      <c r="K96" s="292">
        <f>หนองบัวลำภู!AD15</f>
        <v>502987.79</v>
      </c>
      <c r="L96" s="143">
        <f>หนองบัวลำภู!AE15</f>
        <v>435677.74</v>
      </c>
      <c r="M96" s="143">
        <f>หนองบัวลำภู!AF15</f>
        <v>508684.02999999997</v>
      </c>
      <c r="N96" s="139"/>
      <c r="O96" s="139"/>
      <c r="P96" s="139"/>
      <c r="Q96" s="131">
        <f t="shared" si="2"/>
        <v>-73006.289999999979</v>
      </c>
      <c r="R96" s="132">
        <f t="shared" si="3"/>
        <v>105.15996620806179</v>
      </c>
    </row>
    <row r="97" spans="1:18" x14ac:dyDescent="0.35">
      <c r="A97" s="138">
        <v>14</v>
      </c>
      <c r="B97" s="139" t="s">
        <v>63</v>
      </c>
      <c r="C97" s="139" t="s">
        <v>281</v>
      </c>
      <c r="D97" s="139" t="s">
        <v>282</v>
      </c>
      <c r="E97" s="139" t="s">
        <v>0</v>
      </c>
      <c r="F97" s="139" t="s">
        <v>180</v>
      </c>
      <c r="G97" s="139" t="s">
        <v>617</v>
      </c>
      <c r="H97" s="140">
        <v>5018</v>
      </c>
      <c r="I97" s="138">
        <v>4</v>
      </c>
      <c r="J97" s="141">
        <f>หนองบัวลำภู!F16</f>
        <v>167060.63</v>
      </c>
      <c r="K97" s="142">
        <f>หนองบัวลำภู!AD16</f>
        <v>257299.93000000005</v>
      </c>
      <c r="L97" s="143">
        <f>หนองบัวลำภู!AE16</f>
        <v>460089.87</v>
      </c>
      <c r="M97" s="143">
        <f>หนองบัวลำภู!AF16</f>
        <v>527291.36</v>
      </c>
      <c r="N97" s="139"/>
      <c r="O97" s="139"/>
      <c r="P97" s="139"/>
      <c r="Q97" s="131">
        <f t="shared" si="2"/>
        <v>-67201.489999999991</v>
      </c>
      <c r="R97" s="132">
        <f t="shared" si="3"/>
        <v>91.68789756875249</v>
      </c>
    </row>
    <row r="98" spans="1:18" x14ac:dyDescent="0.35">
      <c r="A98" s="138">
        <v>15</v>
      </c>
      <c r="B98" s="139" t="s">
        <v>63</v>
      </c>
      <c r="C98" s="139" t="s">
        <v>281</v>
      </c>
      <c r="D98" s="139" t="s">
        <v>282</v>
      </c>
      <c r="E98" s="139" t="s">
        <v>0</v>
      </c>
      <c r="F98" s="139" t="s">
        <v>180</v>
      </c>
      <c r="G98" s="139" t="s">
        <v>618</v>
      </c>
      <c r="H98" s="140">
        <v>3532</v>
      </c>
      <c r="I98" s="138">
        <v>3</v>
      </c>
      <c r="J98" s="141">
        <f>หนองบัวลำภู!F17</f>
        <v>720541.99</v>
      </c>
      <c r="K98" s="142">
        <f>หนองบัวลำภู!AD17</f>
        <v>747178.43</v>
      </c>
      <c r="L98" s="143">
        <f>หนองบัวลำภู!AE17</f>
        <v>439444.85</v>
      </c>
      <c r="M98" s="143">
        <f>หนองบัวลำภู!AF17</f>
        <v>473180.63</v>
      </c>
      <c r="N98" s="139"/>
      <c r="O98" s="139"/>
      <c r="P98" s="139"/>
      <c r="Q98" s="131">
        <f t="shared" si="2"/>
        <v>-33735.780000000028</v>
      </c>
      <c r="R98" s="132">
        <f t="shared" si="3"/>
        <v>124.4181342015855</v>
      </c>
    </row>
    <row r="99" spans="1:18" x14ac:dyDescent="0.35">
      <c r="A99" s="138">
        <v>16</v>
      </c>
      <c r="B99" s="139" t="s">
        <v>63</v>
      </c>
      <c r="C99" s="139" t="s">
        <v>281</v>
      </c>
      <c r="D99" s="139" t="s">
        <v>282</v>
      </c>
      <c r="E99" s="139" t="s">
        <v>0</v>
      </c>
      <c r="F99" s="139" t="s">
        <v>180</v>
      </c>
      <c r="G99" s="139" t="s">
        <v>619</v>
      </c>
      <c r="H99" s="140">
        <v>5707</v>
      </c>
      <c r="I99" s="138">
        <v>4</v>
      </c>
      <c r="J99" s="141">
        <f>หนองบัวลำภู!F18</f>
        <v>649619.76</v>
      </c>
      <c r="K99" s="142">
        <f>หนองบัวลำภู!AD18</f>
        <v>759515.94</v>
      </c>
      <c r="L99" s="143">
        <f>หนองบัวลำภู!AE18</f>
        <v>512542.83</v>
      </c>
      <c r="M99" s="143">
        <f>หนองบัวลำภู!AF18</f>
        <v>560879.76</v>
      </c>
      <c r="N99" s="139"/>
      <c r="O99" s="139"/>
      <c r="P99" s="139"/>
      <c r="Q99" s="131">
        <f t="shared" si="2"/>
        <v>-48336.929999999993</v>
      </c>
      <c r="R99" s="132">
        <f t="shared" si="3"/>
        <v>89.809502365516039</v>
      </c>
    </row>
    <row r="100" spans="1:18" x14ac:dyDescent="0.35">
      <c r="A100" s="138">
        <v>17</v>
      </c>
      <c r="B100" s="139" t="s">
        <v>63</v>
      </c>
      <c r="C100" s="139" t="s">
        <v>281</v>
      </c>
      <c r="D100" s="139" t="s">
        <v>282</v>
      </c>
      <c r="E100" s="139" t="s">
        <v>0</v>
      </c>
      <c r="F100" s="139" t="s">
        <v>180</v>
      </c>
      <c r="G100" s="139" t="s">
        <v>620</v>
      </c>
      <c r="H100" s="140">
        <v>3845</v>
      </c>
      <c r="I100" s="138">
        <v>3</v>
      </c>
      <c r="J100" s="141">
        <f>หนองบัวลำภู!F19</f>
        <v>422378.77</v>
      </c>
      <c r="K100" s="292">
        <f>หนองบัวลำภู!AD19</f>
        <v>455669.2</v>
      </c>
      <c r="L100" s="143">
        <f>หนองบัวลำภู!AE19</f>
        <v>487039.76</v>
      </c>
      <c r="M100" s="143">
        <f>หนองบัวลำภู!AF19</f>
        <v>536619.89</v>
      </c>
      <c r="N100" s="139"/>
      <c r="O100" s="139"/>
      <c r="P100" s="139"/>
      <c r="Q100" s="131">
        <f t="shared" si="2"/>
        <v>-49580.130000000005</v>
      </c>
      <c r="R100" s="132">
        <f t="shared" si="3"/>
        <v>126.66833810143044</v>
      </c>
    </row>
    <row r="101" spans="1:18" x14ac:dyDescent="0.35">
      <c r="A101" s="138">
        <v>18</v>
      </c>
      <c r="B101" s="139" t="s">
        <v>63</v>
      </c>
      <c r="C101" s="139" t="s">
        <v>281</v>
      </c>
      <c r="D101" s="139" t="s">
        <v>282</v>
      </c>
      <c r="E101" s="139" t="s">
        <v>0</v>
      </c>
      <c r="F101" s="139" t="s">
        <v>180</v>
      </c>
      <c r="G101" s="139" t="s">
        <v>621</v>
      </c>
      <c r="H101" s="140">
        <v>2875</v>
      </c>
      <c r="I101" s="138">
        <v>2</v>
      </c>
      <c r="J101" s="141">
        <f>หนองบัวลำภู!F20</f>
        <v>726298.6</v>
      </c>
      <c r="K101" s="292">
        <f>หนองบัวลำภู!AD20</f>
        <v>807239.04999999993</v>
      </c>
      <c r="L101" s="143">
        <f>หนองบัวลำภู!AE20</f>
        <v>493117.57999999996</v>
      </c>
      <c r="M101" s="143">
        <f>หนองบัวลำภู!AF20</f>
        <v>409901.32</v>
      </c>
      <c r="N101" s="139"/>
      <c r="O101" s="139"/>
      <c r="P101" s="139"/>
      <c r="Q101" s="131">
        <f t="shared" si="2"/>
        <v>83216.259999999951</v>
      </c>
      <c r="R101" s="132">
        <f t="shared" si="3"/>
        <v>171.51915826086955</v>
      </c>
    </row>
    <row r="102" spans="1:18" x14ac:dyDescent="0.35">
      <c r="A102" s="138">
        <v>19</v>
      </c>
      <c r="B102" s="139" t="s">
        <v>63</v>
      </c>
      <c r="C102" s="139" t="s">
        <v>281</v>
      </c>
      <c r="D102" s="139" t="s">
        <v>282</v>
      </c>
      <c r="E102" s="139" t="s">
        <v>0</v>
      </c>
      <c r="F102" s="139" t="s">
        <v>180</v>
      </c>
      <c r="G102" s="139" t="s">
        <v>622</v>
      </c>
      <c r="H102" s="140">
        <v>3123</v>
      </c>
      <c r="I102" s="138">
        <v>3</v>
      </c>
      <c r="J102" s="141">
        <f>หนองบัวลำภู!F21</f>
        <v>350644.95</v>
      </c>
      <c r="K102" s="142">
        <f>หนองบัวลำภู!AD21</f>
        <v>438493.34</v>
      </c>
      <c r="L102" s="143">
        <f>หนองบัวลำภู!AE21</f>
        <v>327533.16000000003</v>
      </c>
      <c r="M102" s="143">
        <f>หนองบัวลำภู!AF21</f>
        <v>429241.17000000004</v>
      </c>
      <c r="N102" s="139"/>
      <c r="O102" s="139"/>
      <c r="P102" s="139"/>
      <c r="Q102" s="131">
        <f t="shared" si="2"/>
        <v>-101708.01000000001</v>
      </c>
      <c r="R102" s="132">
        <f t="shared" si="3"/>
        <v>104.87773294908743</v>
      </c>
    </row>
    <row r="103" spans="1:18" x14ac:dyDescent="0.35">
      <c r="A103" s="138">
        <v>20</v>
      </c>
      <c r="B103" s="139" t="s">
        <v>63</v>
      </c>
      <c r="C103" s="139" t="s">
        <v>281</v>
      </c>
      <c r="D103" s="139" t="s">
        <v>282</v>
      </c>
      <c r="E103" s="139" t="s">
        <v>0</v>
      </c>
      <c r="F103" s="139" t="s">
        <v>180</v>
      </c>
      <c r="G103" s="139" t="s">
        <v>623</v>
      </c>
      <c r="H103" s="140">
        <v>3601</v>
      </c>
      <c r="I103" s="138">
        <v>3</v>
      </c>
      <c r="J103" s="141">
        <f>หนองบัวลำภู!F22</f>
        <v>229700.09</v>
      </c>
      <c r="K103" s="292">
        <f>หนองบัวลำภู!AD22</f>
        <v>358560.93</v>
      </c>
      <c r="L103" s="143">
        <f>หนองบัวลำภู!AE22</f>
        <v>361128.4</v>
      </c>
      <c r="M103" s="143">
        <f>หนองบัวลำภู!AF22</f>
        <v>389158.08</v>
      </c>
      <c r="N103" s="139"/>
      <c r="O103" s="139"/>
      <c r="P103" s="139"/>
      <c r="Q103" s="131">
        <f t="shared" si="2"/>
        <v>-28029.679999999993</v>
      </c>
      <c r="R103" s="132">
        <f t="shared" si="3"/>
        <v>100.28558733685088</v>
      </c>
    </row>
    <row r="104" spans="1:18" x14ac:dyDescent="0.35">
      <c r="A104" s="138">
        <v>21</v>
      </c>
      <c r="B104" s="139" t="s">
        <v>63</v>
      </c>
      <c r="C104" s="139" t="s">
        <v>281</v>
      </c>
      <c r="D104" s="139" t="s">
        <v>282</v>
      </c>
      <c r="E104" s="139" t="s">
        <v>0</v>
      </c>
      <c r="F104" s="139" t="s">
        <v>180</v>
      </c>
      <c r="G104" s="139" t="s">
        <v>624</v>
      </c>
      <c r="H104" s="140">
        <v>3870</v>
      </c>
      <c r="I104" s="138">
        <v>3</v>
      </c>
      <c r="J104" s="141">
        <f>หนองบัวลำภู!F23</f>
        <v>994238.54</v>
      </c>
      <c r="K104" s="142">
        <f>หนองบัวลำภู!AD23</f>
        <v>1021046.0399999999</v>
      </c>
      <c r="L104" s="143">
        <f>หนองบัวลำภู!AE23</f>
        <v>350739.06</v>
      </c>
      <c r="M104" s="143">
        <f>หนองบัวลำภู!AF23</f>
        <v>367587.95</v>
      </c>
      <c r="N104" s="139"/>
      <c r="O104" s="139"/>
      <c r="P104" s="139"/>
      <c r="Q104" s="131">
        <f t="shared" si="2"/>
        <v>-16848.890000000014</v>
      </c>
      <c r="R104" s="132">
        <f t="shared" si="3"/>
        <v>90.630248062015497</v>
      </c>
    </row>
    <row r="105" spans="1:18" s="150" customFormat="1" x14ac:dyDescent="0.35">
      <c r="A105" s="144">
        <v>1</v>
      </c>
      <c r="B105" s="145" t="s">
        <v>63</v>
      </c>
      <c r="C105" s="145"/>
      <c r="D105" s="145"/>
      <c r="E105" s="145" t="s">
        <v>77</v>
      </c>
      <c r="F105" s="145"/>
      <c r="G105" s="145" t="s">
        <v>284</v>
      </c>
      <c r="H105" s="151">
        <f>SUM(H84:H104)</f>
        <v>84948</v>
      </c>
      <c r="I105" s="144"/>
      <c r="J105" s="147">
        <f>SUM(J84:J104)</f>
        <v>9023072.4299999997</v>
      </c>
      <c r="K105" s="147">
        <f>SUM(K84:K104)</f>
        <v>10379203.559999999</v>
      </c>
      <c r="L105" s="147">
        <f>SUM(L84:L104)</f>
        <v>9276751.0899999999</v>
      </c>
      <c r="M105" s="147">
        <f>SUM(M84:M104)</f>
        <v>9326944.3199999984</v>
      </c>
      <c r="N105" s="145">
        <v>20</v>
      </c>
      <c r="O105" s="145">
        <v>20</v>
      </c>
      <c r="P105" s="145">
        <f>N105-O105</f>
        <v>0</v>
      </c>
      <c r="Q105" s="148">
        <f t="shared" si="2"/>
        <v>-50193.229999998584</v>
      </c>
      <c r="R105" s="149">
        <f>L105/H105</f>
        <v>109.20505591656072</v>
      </c>
    </row>
    <row r="106" spans="1:18" x14ac:dyDescent="0.35">
      <c r="A106" s="138">
        <v>1</v>
      </c>
      <c r="B106" s="139" t="s">
        <v>63</v>
      </c>
      <c r="C106" s="139" t="s">
        <v>285</v>
      </c>
      <c r="D106" s="139" t="s">
        <v>84</v>
      </c>
      <c r="E106" s="139" t="s">
        <v>1</v>
      </c>
      <c r="F106" s="139" t="s">
        <v>210</v>
      </c>
      <c r="G106" s="139" t="s">
        <v>286</v>
      </c>
      <c r="H106" s="140"/>
      <c r="I106" s="138"/>
      <c r="J106" s="141"/>
      <c r="K106" s="142"/>
      <c r="L106" s="143"/>
      <c r="M106" s="143"/>
      <c r="N106" s="139"/>
      <c r="O106" s="139"/>
      <c r="P106" s="139"/>
    </row>
    <row r="107" spans="1:18" x14ac:dyDescent="0.35">
      <c r="A107" s="138">
        <v>2</v>
      </c>
      <c r="B107" s="139" t="s">
        <v>63</v>
      </c>
      <c r="C107" s="139" t="s">
        <v>285</v>
      </c>
      <c r="D107" s="139" t="s">
        <v>84</v>
      </c>
      <c r="E107" s="139" t="s">
        <v>1</v>
      </c>
      <c r="F107" s="139" t="s">
        <v>180</v>
      </c>
      <c r="G107" s="139" t="s">
        <v>625</v>
      </c>
      <c r="H107" s="140">
        <v>7346</v>
      </c>
      <c r="I107" s="138">
        <v>5</v>
      </c>
      <c r="J107" s="141">
        <f>หนองบัวลำภู!F24</f>
        <v>771576.91</v>
      </c>
      <c r="K107" s="142">
        <f>หนองบัวลำภู!AD24</f>
        <v>807000.65</v>
      </c>
      <c r="L107" s="143">
        <f>หนองบัวลำภู!AE24</f>
        <v>750447.09000000008</v>
      </c>
      <c r="M107" s="143">
        <f>หนองบัวลำภู!AF24</f>
        <v>588790.72</v>
      </c>
      <c r="N107" s="139"/>
      <c r="O107" s="139"/>
      <c r="P107" s="139"/>
      <c r="Q107" s="131">
        <f t="shared" si="2"/>
        <v>161656.37000000011</v>
      </c>
      <c r="R107" s="132">
        <f t="shared" si="3"/>
        <v>102.1572406751974</v>
      </c>
    </row>
    <row r="108" spans="1:18" x14ac:dyDescent="0.35">
      <c r="A108" s="138">
        <v>3</v>
      </c>
      <c r="B108" s="139" t="s">
        <v>63</v>
      </c>
      <c r="C108" s="139" t="s">
        <v>285</v>
      </c>
      <c r="D108" s="139" t="s">
        <v>84</v>
      </c>
      <c r="E108" s="139" t="s">
        <v>1</v>
      </c>
      <c r="F108" s="139" t="s">
        <v>180</v>
      </c>
      <c r="G108" s="139" t="s">
        <v>626</v>
      </c>
      <c r="H108" s="140">
        <v>4269</v>
      </c>
      <c r="I108" s="138">
        <v>3</v>
      </c>
      <c r="J108" s="141">
        <f>หนองบัวลำภู!F25</f>
        <v>109379.98</v>
      </c>
      <c r="K108" s="141">
        <f>หนองบัวลำภู!AD25</f>
        <v>209898.39</v>
      </c>
      <c r="L108" s="143">
        <f>หนองบัวลำภู!AE25</f>
        <v>683900.47</v>
      </c>
      <c r="M108" s="143">
        <f>หนองบัวลำภู!AF25</f>
        <v>459469.57</v>
      </c>
      <c r="N108" s="139"/>
      <c r="O108" s="139"/>
      <c r="P108" s="139"/>
      <c r="Q108" s="131">
        <f t="shared" si="2"/>
        <v>224430.89999999997</v>
      </c>
      <c r="R108" s="132">
        <f t="shared" si="3"/>
        <v>160.20156242679784</v>
      </c>
    </row>
    <row r="109" spans="1:18" x14ac:dyDescent="0.35">
      <c r="A109" s="138">
        <v>4</v>
      </c>
      <c r="B109" s="139" t="s">
        <v>63</v>
      </c>
      <c r="C109" s="139" t="s">
        <v>285</v>
      </c>
      <c r="D109" s="139" t="s">
        <v>84</v>
      </c>
      <c r="E109" s="139" t="s">
        <v>1</v>
      </c>
      <c r="F109" s="139" t="s">
        <v>180</v>
      </c>
      <c r="G109" s="139" t="s">
        <v>627</v>
      </c>
      <c r="H109" s="140">
        <v>7452</v>
      </c>
      <c r="I109" s="138">
        <v>5</v>
      </c>
      <c r="J109" s="141">
        <f>หนองบัวลำภู!F26</f>
        <v>802540.39</v>
      </c>
      <c r="K109" s="142">
        <f>หนองบัวลำภู!AD26</f>
        <v>848360.39</v>
      </c>
      <c r="L109" s="143">
        <f>หนองบัวลำภู!AE26</f>
        <v>826133.09000000008</v>
      </c>
      <c r="M109" s="143">
        <f>หนองบัวลำภู!AF26</f>
        <v>705643.69</v>
      </c>
      <c r="N109" s="139"/>
      <c r="O109" s="139"/>
      <c r="P109" s="139"/>
      <c r="Q109" s="131">
        <f t="shared" si="2"/>
        <v>120489.40000000014</v>
      </c>
      <c r="R109" s="132">
        <f t="shared" si="3"/>
        <v>110.86058641975309</v>
      </c>
    </row>
    <row r="110" spans="1:18" x14ac:dyDescent="0.35">
      <c r="A110" s="138">
        <v>5</v>
      </c>
      <c r="B110" s="139" t="s">
        <v>63</v>
      </c>
      <c r="C110" s="139" t="s">
        <v>285</v>
      </c>
      <c r="D110" s="139" t="s">
        <v>84</v>
      </c>
      <c r="E110" s="139" t="s">
        <v>1</v>
      </c>
      <c r="F110" s="139" t="s">
        <v>180</v>
      </c>
      <c r="G110" s="139" t="s">
        <v>628</v>
      </c>
      <c r="H110" s="140">
        <v>5116</v>
      </c>
      <c r="I110" s="138">
        <v>4</v>
      </c>
      <c r="J110" s="141">
        <f>หนองบัวลำภู!F27</f>
        <v>383094.92</v>
      </c>
      <c r="K110" s="142">
        <f>หนองบัวลำภู!AD27</f>
        <v>422255.11</v>
      </c>
      <c r="L110" s="143">
        <f>หนองบัวลำภู!AE27</f>
        <v>462197.2</v>
      </c>
      <c r="M110" s="143">
        <f>หนองบัวลำภู!AF27</f>
        <v>496097.64999999997</v>
      </c>
      <c r="N110" s="139"/>
      <c r="O110" s="139"/>
      <c r="P110" s="139"/>
      <c r="Q110" s="131">
        <f t="shared" si="2"/>
        <v>-33900.449999999953</v>
      </c>
      <c r="R110" s="132">
        <f t="shared" si="3"/>
        <v>90.343471462079748</v>
      </c>
    </row>
    <row r="111" spans="1:18" x14ac:dyDescent="0.35">
      <c r="A111" s="138">
        <v>6</v>
      </c>
      <c r="B111" s="139" t="s">
        <v>63</v>
      </c>
      <c r="C111" s="139" t="s">
        <v>285</v>
      </c>
      <c r="D111" s="139" t="s">
        <v>84</v>
      </c>
      <c r="E111" s="139" t="s">
        <v>1</v>
      </c>
      <c r="F111" s="139" t="s">
        <v>180</v>
      </c>
      <c r="G111" s="139" t="s">
        <v>629</v>
      </c>
      <c r="H111" s="140">
        <v>3330</v>
      </c>
      <c r="I111" s="138">
        <v>3</v>
      </c>
      <c r="J111" s="141">
        <f>หนองบัวลำภู!F28</f>
        <v>210481.08</v>
      </c>
      <c r="K111" s="142">
        <f>หนองบัวลำภู!AD28</f>
        <v>232592.19999999998</v>
      </c>
      <c r="L111" s="143">
        <f>หนองบัวลำภู!AE28</f>
        <v>546882.15</v>
      </c>
      <c r="M111" s="143">
        <f>หนองบัวลำภู!AF28</f>
        <v>517163.27</v>
      </c>
      <c r="N111" s="139"/>
      <c r="O111" s="139"/>
      <c r="P111" s="139"/>
      <c r="Q111" s="131">
        <f t="shared" si="2"/>
        <v>29718.880000000005</v>
      </c>
      <c r="R111" s="132">
        <f t="shared" si="3"/>
        <v>164.22887387387388</v>
      </c>
    </row>
    <row r="112" spans="1:18" x14ac:dyDescent="0.35">
      <c r="A112" s="138">
        <v>7</v>
      </c>
      <c r="B112" s="139" t="s">
        <v>63</v>
      </c>
      <c r="C112" s="139" t="s">
        <v>285</v>
      </c>
      <c r="D112" s="139" t="s">
        <v>84</v>
      </c>
      <c r="E112" s="139" t="s">
        <v>1</v>
      </c>
      <c r="F112" s="139" t="s">
        <v>180</v>
      </c>
      <c r="G112" s="139" t="s">
        <v>630</v>
      </c>
      <c r="H112" s="140">
        <v>3774</v>
      </c>
      <c r="I112" s="138">
        <v>3</v>
      </c>
      <c r="J112" s="141">
        <f>หนองบัวลำภู!F29</f>
        <v>285747.64</v>
      </c>
      <c r="K112" s="142">
        <f>หนองบัวลำภู!AD29</f>
        <v>329655.40999999997</v>
      </c>
      <c r="L112" s="143">
        <f>หนองบัวลำภู!AE29</f>
        <v>497156.36</v>
      </c>
      <c r="M112" s="143">
        <f>หนองบัวลำภู!AF29</f>
        <v>438374.34</v>
      </c>
      <c r="N112" s="139"/>
      <c r="O112" s="139"/>
      <c r="P112" s="139"/>
      <c r="Q112" s="131">
        <f t="shared" si="2"/>
        <v>58782.01999999996</v>
      </c>
      <c r="R112" s="132">
        <f t="shared" si="3"/>
        <v>131.73194488606254</v>
      </c>
    </row>
    <row r="113" spans="1:18" x14ac:dyDescent="0.35">
      <c r="A113" s="138">
        <v>8</v>
      </c>
      <c r="B113" s="139" t="s">
        <v>63</v>
      </c>
      <c r="C113" s="139" t="s">
        <v>285</v>
      </c>
      <c r="D113" s="139" t="s">
        <v>84</v>
      </c>
      <c r="E113" s="139" t="s">
        <v>1</v>
      </c>
      <c r="F113" s="139" t="s">
        <v>180</v>
      </c>
      <c r="G113" s="139" t="s">
        <v>631</v>
      </c>
      <c r="H113" s="140">
        <v>2996</v>
      </c>
      <c r="I113" s="138">
        <v>2</v>
      </c>
      <c r="J113" s="141">
        <f>หนองบัวลำภู!F30</f>
        <v>387938.11</v>
      </c>
      <c r="K113" s="142">
        <f>หนองบัวลำภู!AD30</f>
        <v>448796.3</v>
      </c>
      <c r="L113" s="143">
        <f>หนองบัวลำภู!AE30</f>
        <v>316384.59999999998</v>
      </c>
      <c r="M113" s="143">
        <f>หนองบัวลำภู!AF30</f>
        <v>316659.24</v>
      </c>
      <c r="N113" s="139"/>
      <c r="O113" s="139"/>
      <c r="P113" s="139"/>
      <c r="Q113" s="131">
        <f t="shared" si="2"/>
        <v>-274.64000000001397</v>
      </c>
      <c r="R113" s="132">
        <f t="shared" si="3"/>
        <v>105.60233644859812</v>
      </c>
    </row>
    <row r="114" spans="1:18" x14ac:dyDescent="0.35">
      <c r="A114" s="138">
        <v>9</v>
      </c>
      <c r="B114" s="139" t="s">
        <v>63</v>
      </c>
      <c r="C114" s="139" t="s">
        <v>285</v>
      </c>
      <c r="D114" s="139" t="s">
        <v>84</v>
      </c>
      <c r="E114" s="139" t="s">
        <v>1</v>
      </c>
      <c r="F114" s="139" t="s">
        <v>180</v>
      </c>
      <c r="G114" s="139" t="s">
        <v>632</v>
      </c>
      <c r="H114" s="140">
        <v>6600</v>
      </c>
      <c r="I114" s="138">
        <v>5</v>
      </c>
      <c r="J114" s="141">
        <f>หนองบัวลำภู!F31</f>
        <v>558064.77</v>
      </c>
      <c r="K114" s="142">
        <f>หนองบัวลำภู!AD31</f>
        <v>615307.73</v>
      </c>
      <c r="L114" s="143">
        <f>หนองบัวลำภู!AE31</f>
        <v>532205.19999999995</v>
      </c>
      <c r="M114" s="143">
        <f>หนองบัวลำภู!AF31</f>
        <v>613032.32000000007</v>
      </c>
      <c r="N114" s="139"/>
      <c r="O114" s="139"/>
      <c r="P114" s="139"/>
      <c r="Q114" s="131">
        <f t="shared" si="2"/>
        <v>-80827.120000000112</v>
      </c>
      <c r="R114" s="132">
        <f t="shared" si="3"/>
        <v>80.637151515151501</v>
      </c>
    </row>
    <row r="115" spans="1:18" x14ac:dyDescent="0.35">
      <c r="A115" s="138">
        <v>10</v>
      </c>
      <c r="B115" s="139" t="s">
        <v>63</v>
      </c>
      <c r="C115" s="139" t="s">
        <v>285</v>
      </c>
      <c r="D115" s="139" t="s">
        <v>84</v>
      </c>
      <c r="E115" s="139" t="s">
        <v>1</v>
      </c>
      <c r="F115" s="139" t="s">
        <v>180</v>
      </c>
      <c r="G115" s="139" t="s">
        <v>633</v>
      </c>
      <c r="H115" s="140">
        <v>2814</v>
      </c>
      <c r="I115" s="138">
        <v>2</v>
      </c>
      <c r="J115" s="141">
        <f>หนองบัวลำภู!F32</f>
        <v>366285.52</v>
      </c>
      <c r="K115" s="142">
        <f>หนองบัวลำภู!AD32</f>
        <v>376924.29000000004</v>
      </c>
      <c r="L115" s="143">
        <f>หนองบัวลำภู!AE32</f>
        <v>341606.35</v>
      </c>
      <c r="M115" s="143">
        <f>หนองบัวลำภู!AF32</f>
        <v>341525.89</v>
      </c>
      <c r="N115" s="139"/>
      <c r="O115" s="139"/>
      <c r="P115" s="139"/>
      <c r="Q115" s="131">
        <f t="shared" si="2"/>
        <v>80.459999999962747</v>
      </c>
      <c r="R115" s="132">
        <f t="shared" si="3"/>
        <v>121.39529140014214</v>
      </c>
    </row>
    <row r="116" spans="1:18" x14ac:dyDescent="0.35">
      <c r="A116" s="138">
        <v>11</v>
      </c>
      <c r="B116" s="139" t="s">
        <v>63</v>
      </c>
      <c r="C116" s="139" t="s">
        <v>285</v>
      </c>
      <c r="D116" s="139" t="s">
        <v>84</v>
      </c>
      <c r="E116" s="139" t="s">
        <v>1</v>
      </c>
      <c r="F116" s="139" t="s">
        <v>180</v>
      </c>
      <c r="G116" s="139" t="s">
        <v>634</v>
      </c>
      <c r="H116" s="140">
        <v>5791</v>
      </c>
      <c r="I116" s="138">
        <v>4</v>
      </c>
      <c r="J116" s="141">
        <f>หนองบัวลำภู!F33</f>
        <v>163023.65</v>
      </c>
      <c r="K116" s="142">
        <f>หนองบัวลำภู!AD33</f>
        <v>162736.28</v>
      </c>
      <c r="L116" s="143">
        <f>หนองบัวลำภู!AE33</f>
        <v>541154.82999999996</v>
      </c>
      <c r="M116" s="143">
        <f>หนองบัวลำภู!AF33</f>
        <v>573841.73</v>
      </c>
      <c r="N116" s="139"/>
      <c r="O116" s="139"/>
      <c r="P116" s="139"/>
      <c r="Q116" s="131">
        <f t="shared" si="2"/>
        <v>-32686.900000000023</v>
      </c>
      <c r="R116" s="132">
        <f t="shared" si="3"/>
        <v>93.44756173372474</v>
      </c>
    </row>
    <row r="117" spans="1:18" x14ac:dyDescent="0.35">
      <c r="A117" s="138">
        <v>12</v>
      </c>
      <c r="B117" s="139" t="s">
        <v>63</v>
      </c>
      <c r="C117" s="139" t="s">
        <v>285</v>
      </c>
      <c r="D117" s="139" t="s">
        <v>84</v>
      </c>
      <c r="E117" s="139" t="s">
        <v>1</v>
      </c>
      <c r="F117" s="139" t="s">
        <v>180</v>
      </c>
      <c r="G117" s="139" t="s">
        <v>635</v>
      </c>
      <c r="H117" s="140">
        <v>5865</v>
      </c>
      <c r="I117" s="138">
        <v>4</v>
      </c>
      <c r="J117" s="141">
        <f>หนองบัวลำภู!F34</f>
        <v>664134.17000000004</v>
      </c>
      <c r="K117" s="142">
        <f>หนองบัวลำภู!AD34</f>
        <v>700835.07</v>
      </c>
      <c r="L117" s="143">
        <f>หนองบัวลำภู!AE34</f>
        <v>718944.77</v>
      </c>
      <c r="M117" s="143">
        <f>หนองบัวลำภู!AF34</f>
        <v>554906.96000000008</v>
      </c>
      <c r="N117" s="139"/>
      <c r="O117" s="139"/>
      <c r="P117" s="139"/>
      <c r="Q117" s="131">
        <f t="shared" si="2"/>
        <v>164037.80999999994</v>
      </c>
      <c r="R117" s="132">
        <f t="shared" si="3"/>
        <v>122.5822284739983</v>
      </c>
    </row>
    <row r="118" spans="1:18" x14ac:dyDescent="0.35">
      <c r="A118" s="138">
        <v>13</v>
      </c>
      <c r="B118" s="139" t="s">
        <v>63</v>
      </c>
      <c r="C118" s="139" t="s">
        <v>285</v>
      </c>
      <c r="D118" s="139" t="s">
        <v>84</v>
      </c>
      <c r="E118" s="139" t="s">
        <v>1</v>
      </c>
      <c r="F118" s="139" t="s">
        <v>180</v>
      </c>
      <c r="G118" s="139" t="s">
        <v>636</v>
      </c>
      <c r="H118" s="140">
        <v>4511</v>
      </c>
      <c r="I118" s="138">
        <v>4</v>
      </c>
      <c r="J118" s="141">
        <f>หนองบัวลำภู!F35</f>
        <v>248733.62</v>
      </c>
      <c r="K118" s="142">
        <f>หนองบัวลำภู!AD35</f>
        <v>266465.55</v>
      </c>
      <c r="L118" s="143">
        <f>หนองบัวลำภู!AE35</f>
        <v>415427.25</v>
      </c>
      <c r="M118" s="143">
        <f>หนองบัวลำภู!AF35</f>
        <v>383456.9</v>
      </c>
      <c r="N118" s="139"/>
      <c r="O118" s="139"/>
      <c r="P118" s="139"/>
      <c r="Q118" s="131">
        <f t="shared" si="2"/>
        <v>31970.349999999977</v>
      </c>
      <c r="R118" s="132">
        <f t="shared" si="3"/>
        <v>92.092052759920193</v>
      </c>
    </row>
    <row r="119" spans="1:18" s="150" customFormat="1" x14ac:dyDescent="0.35">
      <c r="A119" s="144">
        <v>2</v>
      </c>
      <c r="B119" s="145" t="s">
        <v>63</v>
      </c>
      <c r="C119" s="145"/>
      <c r="D119" s="145"/>
      <c r="E119" s="145" t="s">
        <v>77</v>
      </c>
      <c r="F119" s="145"/>
      <c r="G119" s="145" t="s">
        <v>287</v>
      </c>
      <c r="H119" s="151">
        <f>SUM(H106:H118)</f>
        <v>59864</v>
      </c>
      <c r="I119" s="144"/>
      <c r="J119" s="147">
        <f>SUM(J106:J118)</f>
        <v>4951000.76</v>
      </c>
      <c r="K119" s="147">
        <f>SUM(K106:K118)</f>
        <v>5420827.370000001</v>
      </c>
      <c r="L119" s="147">
        <f>SUM(L106:L118)</f>
        <v>6632439.3599999994</v>
      </c>
      <c r="M119" s="147">
        <f>SUM(M106:M118)</f>
        <v>5988962.2800000003</v>
      </c>
      <c r="N119" s="145">
        <v>12</v>
      </c>
      <c r="O119" s="145">
        <v>12</v>
      </c>
      <c r="P119" s="145">
        <f>N119-O119</f>
        <v>0</v>
      </c>
      <c r="Q119" s="148">
        <f t="shared" si="2"/>
        <v>643477.07999999914</v>
      </c>
      <c r="R119" s="149">
        <f>L119/H119</f>
        <v>110.79178404383268</v>
      </c>
    </row>
    <row r="120" spans="1:18" x14ac:dyDescent="0.35">
      <c r="A120" s="138">
        <v>1</v>
      </c>
      <c r="B120" s="139" t="s">
        <v>63</v>
      </c>
      <c r="C120" s="139" t="s">
        <v>288</v>
      </c>
      <c r="D120" s="139" t="s">
        <v>91</v>
      </c>
      <c r="E120" s="139" t="s">
        <v>2</v>
      </c>
      <c r="F120" s="139" t="s">
        <v>210</v>
      </c>
      <c r="G120" s="139" t="s">
        <v>289</v>
      </c>
      <c r="H120" s="140"/>
      <c r="I120" s="138"/>
      <c r="J120" s="141"/>
      <c r="K120" s="142"/>
      <c r="L120" s="143"/>
      <c r="M120" s="143"/>
      <c r="N120" s="139"/>
      <c r="O120" s="139"/>
      <c r="P120" s="139"/>
    </row>
    <row r="121" spans="1:18" x14ac:dyDescent="0.35">
      <c r="A121" s="138">
        <v>2</v>
      </c>
      <c r="B121" s="139" t="s">
        <v>63</v>
      </c>
      <c r="C121" s="139" t="s">
        <v>288</v>
      </c>
      <c r="D121" s="139" t="s">
        <v>91</v>
      </c>
      <c r="E121" s="139" t="s">
        <v>2</v>
      </c>
      <c r="F121" s="139" t="s">
        <v>180</v>
      </c>
      <c r="G121" s="139" t="s">
        <v>637</v>
      </c>
      <c r="H121" s="140">
        <v>1955</v>
      </c>
      <c r="I121" s="138">
        <v>2</v>
      </c>
      <c r="J121" s="141">
        <f>หนองบัวลำภู!F36</f>
        <v>192127.89</v>
      </c>
      <c r="K121" s="142">
        <f>หนองบัวลำภู!AD36</f>
        <v>206417.19</v>
      </c>
      <c r="L121" s="143">
        <f>หนองบัวลำภู!AE36</f>
        <v>272553.13</v>
      </c>
      <c r="M121" s="143">
        <f>หนองบัวลำภู!AF36</f>
        <v>326089.38</v>
      </c>
      <c r="N121" s="139"/>
      <c r="O121" s="139"/>
      <c r="P121" s="139"/>
      <c r="Q121" s="131">
        <f t="shared" si="2"/>
        <v>-53536.25</v>
      </c>
      <c r="R121" s="132">
        <f t="shared" si="3"/>
        <v>139.41336572890026</v>
      </c>
    </row>
    <row r="122" spans="1:18" x14ac:dyDescent="0.35">
      <c r="A122" s="138">
        <v>3</v>
      </c>
      <c r="B122" s="139" t="s">
        <v>63</v>
      </c>
      <c r="C122" s="139" t="s">
        <v>288</v>
      </c>
      <c r="D122" s="139" t="s">
        <v>91</v>
      </c>
      <c r="E122" s="139" t="s">
        <v>2</v>
      </c>
      <c r="F122" s="139" t="s">
        <v>180</v>
      </c>
      <c r="G122" s="139" t="s">
        <v>638</v>
      </c>
      <c r="H122" s="140">
        <v>4228</v>
      </c>
      <c r="I122" s="138">
        <v>3</v>
      </c>
      <c r="J122" s="141">
        <f>หนองบัวลำภู!F37</f>
        <v>325802.74</v>
      </c>
      <c r="K122" s="142">
        <f>หนองบัวลำภู!AD37</f>
        <v>341953.91</v>
      </c>
      <c r="L122" s="143">
        <f>หนองบัวลำภู!AE37</f>
        <v>530166.06000000006</v>
      </c>
      <c r="M122" s="143">
        <f>หนองบัวลำภู!AF37</f>
        <v>537793.43999999994</v>
      </c>
      <c r="N122" s="139"/>
      <c r="O122" s="139"/>
      <c r="P122" s="139"/>
      <c r="Q122" s="131">
        <f t="shared" si="2"/>
        <v>-7627.3799999998882</v>
      </c>
      <c r="R122" s="132">
        <f t="shared" si="3"/>
        <v>125.39405392620625</v>
      </c>
    </row>
    <row r="123" spans="1:18" x14ac:dyDescent="0.35">
      <c r="A123" s="138">
        <v>4</v>
      </c>
      <c r="B123" s="139" t="s">
        <v>63</v>
      </c>
      <c r="C123" s="139" t="s">
        <v>288</v>
      </c>
      <c r="D123" s="139" t="s">
        <v>91</v>
      </c>
      <c r="E123" s="139" t="s">
        <v>2</v>
      </c>
      <c r="F123" s="139" t="s">
        <v>180</v>
      </c>
      <c r="G123" s="139" t="s">
        <v>639</v>
      </c>
      <c r="H123" s="140">
        <v>1245</v>
      </c>
      <c r="I123" s="138">
        <v>1</v>
      </c>
      <c r="J123" s="141">
        <f>หนองบัวลำภู!F38</f>
        <v>155411.41</v>
      </c>
      <c r="K123" s="142">
        <f>หนองบัวลำภู!AD38</f>
        <v>168309.92</v>
      </c>
      <c r="L123" s="143">
        <f>หนองบัวลำภู!AE38</f>
        <v>250263.35</v>
      </c>
      <c r="M123" s="143">
        <f>หนองบัวลำภู!AF38</f>
        <v>371188.95</v>
      </c>
      <c r="N123" s="139"/>
      <c r="O123" s="139"/>
      <c r="P123" s="139"/>
      <c r="Q123" s="131">
        <f t="shared" si="2"/>
        <v>-120925.6</v>
      </c>
      <c r="R123" s="132">
        <f t="shared" si="3"/>
        <v>201.0147389558233</v>
      </c>
    </row>
    <row r="124" spans="1:18" x14ac:dyDescent="0.35">
      <c r="A124" s="138">
        <v>5</v>
      </c>
      <c r="B124" s="139" t="s">
        <v>63</v>
      </c>
      <c r="C124" s="139" t="s">
        <v>288</v>
      </c>
      <c r="D124" s="139" t="s">
        <v>91</v>
      </c>
      <c r="E124" s="139" t="s">
        <v>2</v>
      </c>
      <c r="F124" s="139" t="s">
        <v>180</v>
      </c>
      <c r="G124" s="139" t="s">
        <v>640</v>
      </c>
      <c r="H124" s="140">
        <v>5421</v>
      </c>
      <c r="I124" s="138">
        <v>4</v>
      </c>
      <c r="J124" s="141">
        <f>หนองบัวลำภู!F39</f>
        <v>453473.29</v>
      </c>
      <c r="K124" s="142">
        <f>หนองบัวลำภู!AD39</f>
        <v>531611.39</v>
      </c>
      <c r="L124" s="143">
        <f>หนองบัวลำภู!AE39</f>
        <v>461530.62</v>
      </c>
      <c r="M124" s="143">
        <f>หนองบัวลำภู!AF39</f>
        <v>466776.70999999996</v>
      </c>
      <c r="N124" s="139"/>
      <c r="O124" s="139"/>
      <c r="P124" s="139"/>
      <c r="Q124" s="131">
        <f t="shared" si="2"/>
        <v>-5246.0899999999674</v>
      </c>
      <c r="R124" s="132">
        <f t="shared" si="3"/>
        <v>85.137542888765907</v>
      </c>
    </row>
    <row r="125" spans="1:18" x14ac:dyDescent="0.35">
      <c r="A125" s="138">
        <v>6</v>
      </c>
      <c r="B125" s="139" t="s">
        <v>63</v>
      </c>
      <c r="C125" s="139" t="s">
        <v>288</v>
      </c>
      <c r="D125" s="139" t="s">
        <v>91</v>
      </c>
      <c r="E125" s="139" t="s">
        <v>2</v>
      </c>
      <c r="F125" s="139" t="s">
        <v>180</v>
      </c>
      <c r="G125" s="139" t="s">
        <v>641</v>
      </c>
      <c r="H125" s="140">
        <v>3481</v>
      </c>
      <c r="I125" s="138">
        <v>3</v>
      </c>
      <c r="J125" s="141">
        <f>หนองบัวลำภู!F40</f>
        <v>311914.23999999999</v>
      </c>
      <c r="K125" s="142">
        <f>หนองบัวลำภู!AD40</f>
        <v>339676.88</v>
      </c>
      <c r="L125" s="143">
        <f>หนองบัวลำภู!AE40</f>
        <v>354145.62</v>
      </c>
      <c r="M125" s="143">
        <f>หนองบัวลำภู!AF40</f>
        <v>497327.53</v>
      </c>
      <c r="N125" s="139"/>
      <c r="O125" s="139"/>
      <c r="P125" s="139"/>
      <c r="Q125" s="131">
        <f t="shared" si="2"/>
        <v>-143181.91000000003</v>
      </c>
      <c r="R125" s="132">
        <f t="shared" si="3"/>
        <v>101.73674806090204</v>
      </c>
    </row>
    <row r="126" spans="1:18" x14ac:dyDescent="0.35">
      <c r="A126" s="138">
        <v>7</v>
      </c>
      <c r="B126" s="139" t="s">
        <v>63</v>
      </c>
      <c r="C126" s="139" t="s">
        <v>288</v>
      </c>
      <c r="D126" s="139" t="s">
        <v>91</v>
      </c>
      <c r="E126" s="139" t="s">
        <v>2</v>
      </c>
      <c r="F126" s="139" t="s">
        <v>180</v>
      </c>
      <c r="G126" s="139" t="s">
        <v>642</v>
      </c>
      <c r="H126" s="140">
        <v>3499</v>
      </c>
      <c r="I126" s="138">
        <v>3</v>
      </c>
      <c r="J126" s="141">
        <f>หนองบัวลำภู!F41</f>
        <v>561450.81999999995</v>
      </c>
      <c r="K126" s="142">
        <f>หนองบัวลำภู!AD41</f>
        <v>605393.35</v>
      </c>
      <c r="L126" s="143">
        <f>หนองบัวลำภู!AE41</f>
        <v>453136.81</v>
      </c>
      <c r="M126" s="143">
        <f>หนองบัวลำภู!AF41</f>
        <v>636140.09</v>
      </c>
      <c r="N126" s="139"/>
      <c r="O126" s="139"/>
      <c r="P126" s="139"/>
      <c r="Q126" s="131">
        <f t="shared" si="2"/>
        <v>-183003.27999999997</v>
      </c>
      <c r="R126" s="132">
        <f t="shared" si="3"/>
        <v>129.50466133180907</v>
      </c>
    </row>
    <row r="127" spans="1:18" x14ac:dyDescent="0.35">
      <c r="A127" s="138">
        <v>8</v>
      </c>
      <c r="B127" s="139" t="s">
        <v>63</v>
      </c>
      <c r="C127" s="139" t="s">
        <v>288</v>
      </c>
      <c r="D127" s="139" t="s">
        <v>91</v>
      </c>
      <c r="E127" s="139" t="s">
        <v>2</v>
      </c>
      <c r="F127" s="139" t="s">
        <v>180</v>
      </c>
      <c r="G127" s="139" t="s">
        <v>643</v>
      </c>
      <c r="H127" s="140">
        <v>1888</v>
      </c>
      <c r="I127" s="138">
        <v>2</v>
      </c>
      <c r="J127" s="141">
        <f>หนองบัวลำภู!F42</f>
        <v>168392.98</v>
      </c>
      <c r="K127" s="142">
        <f>หนองบัวลำภู!AD42</f>
        <v>200595.88</v>
      </c>
      <c r="L127" s="143">
        <f>หนองบัวลำภู!AE42</f>
        <v>343633.71</v>
      </c>
      <c r="M127" s="143">
        <f>หนองบัวลำภู!AF42</f>
        <v>454615.29</v>
      </c>
      <c r="N127" s="139"/>
      <c r="O127" s="139"/>
      <c r="P127" s="139"/>
      <c r="Q127" s="131">
        <f t="shared" si="2"/>
        <v>-110981.57999999996</v>
      </c>
      <c r="R127" s="132">
        <f t="shared" si="3"/>
        <v>182.00938029661017</v>
      </c>
    </row>
    <row r="128" spans="1:18" x14ac:dyDescent="0.35">
      <c r="A128" s="138">
        <v>9</v>
      </c>
      <c r="B128" s="139" t="s">
        <v>63</v>
      </c>
      <c r="C128" s="139" t="s">
        <v>288</v>
      </c>
      <c r="D128" s="139" t="s">
        <v>91</v>
      </c>
      <c r="E128" s="139" t="s">
        <v>2</v>
      </c>
      <c r="F128" s="139" t="s">
        <v>180</v>
      </c>
      <c r="G128" s="139" t="s">
        <v>644</v>
      </c>
      <c r="H128" s="140">
        <v>1651</v>
      </c>
      <c r="I128" s="138">
        <v>2</v>
      </c>
      <c r="J128" s="141">
        <f>หนองบัวลำภู!F43</f>
        <v>210397.19</v>
      </c>
      <c r="K128" s="142">
        <f>หนองบัวลำภู!AD43</f>
        <v>221802.84999999998</v>
      </c>
      <c r="L128" s="143">
        <f>หนองบัวลำภู!AE43</f>
        <v>212638.25</v>
      </c>
      <c r="M128" s="143">
        <f>หนองบัวลำภู!AF43</f>
        <v>305031.13</v>
      </c>
      <c r="N128" s="139"/>
      <c r="O128" s="139"/>
      <c r="P128" s="139"/>
      <c r="Q128" s="131">
        <f t="shared" si="2"/>
        <v>-92392.88</v>
      </c>
      <c r="R128" s="132">
        <f t="shared" si="3"/>
        <v>128.79360993337372</v>
      </c>
    </row>
    <row r="129" spans="1:18" x14ac:dyDescent="0.35">
      <c r="A129" s="138">
        <v>10</v>
      </c>
      <c r="B129" s="139" t="s">
        <v>63</v>
      </c>
      <c r="C129" s="139" t="s">
        <v>288</v>
      </c>
      <c r="D129" s="139" t="s">
        <v>91</v>
      </c>
      <c r="E129" s="139" t="s">
        <v>2</v>
      </c>
      <c r="F129" s="139" t="s">
        <v>180</v>
      </c>
      <c r="G129" s="139" t="s">
        <v>645</v>
      </c>
      <c r="H129" s="140">
        <v>3959</v>
      </c>
      <c r="I129" s="138">
        <v>3</v>
      </c>
      <c r="J129" s="141">
        <f>หนองบัวลำภู!F44</f>
        <v>262417.78000000003</v>
      </c>
      <c r="K129" s="142">
        <f>หนองบัวลำภู!AD44</f>
        <v>301321.79000000004</v>
      </c>
      <c r="L129" s="143">
        <f>หนองบัวลำภู!AE44</f>
        <v>322740.78000000003</v>
      </c>
      <c r="M129" s="143">
        <f>หนองบัวลำภู!AF44</f>
        <v>478839.73</v>
      </c>
      <c r="N129" s="139"/>
      <c r="O129" s="139"/>
      <c r="P129" s="139"/>
      <c r="Q129" s="131">
        <f t="shared" si="2"/>
        <v>-156098.94999999995</v>
      </c>
      <c r="R129" s="132">
        <f t="shared" si="3"/>
        <v>81.520783026016673</v>
      </c>
    </row>
    <row r="130" spans="1:18" x14ac:dyDescent="0.35">
      <c r="A130" s="138">
        <v>11</v>
      </c>
      <c r="B130" s="139" t="s">
        <v>63</v>
      </c>
      <c r="C130" s="139" t="s">
        <v>288</v>
      </c>
      <c r="D130" s="139" t="s">
        <v>91</v>
      </c>
      <c r="E130" s="139" t="s">
        <v>2</v>
      </c>
      <c r="F130" s="139" t="s">
        <v>180</v>
      </c>
      <c r="G130" s="139" t="s">
        <v>646</v>
      </c>
      <c r="H130" s="140">
        <v>2503</v>
      </c>
      <c r="I130" s="138">
        <v>2</v>
      </c>
      <c r="J130" s="141">
        <f>หนองบัวลำภู!F45</f>
        <v>332434.99</v>
      </c>
      <c r="K130" s="142">
        <f>หนองบัวลำภู!AD45</f>
        <v>377099.31</v>
      </c>
      <c r="L130" s="143">
        <f>หนองบัวลำภู!AE45</f>
        <v>126940</v>
      </c>
      <c r="M130" s="143">
        <f>หนองบัวลำภู!AF45</f>
        <v>151755.65</v>
      </c>
      <c r="N130" s="139"/>
      <c r="O130" s="139"/>
      <c r="P130" s="139"/>
      <c r="Q130" s="131">
        <f t="shared" si="2"/>
        <v>-24815.649999999994</v>
      </c>
      <c r="R130" s="132">
        <f t="shared" si="3"/>
        <v>50.715141829804232</v>
      </c>
    </row>
    <row r="131" spans="1:18" x14ac:dyDescent="0.35">
      <c r="A131" s="138">
        <v>12</v>
      </c>
      <c r="B131" s="139" t="s">
        <v>63</v>
      </c>
      <c r="C131" s="139" t="s">
        <v>288</v>
      </c>
      <c r="D131" s="139" t="s">
        <v>91</v>
      </c>
      <c r="E131" s="139" t="s">
        <v>2</v>
      </c>
      <c r="F131" s="139" t="s">
        <v>180</v>
      </c>
      <c r="G131" s="139" t="s">
        <v>647</v>
      </c>
      <c r="H131" s="140">
        <v>3619</v>
      </c>
      <c r="I131" s="138">
        <v>3</v>
      </c>
      <c r="J131" s="141">
        <f>หนองบัวลำภู!F46</f>
        <v>74465.679999999993</v>
      </c>
      <c r="K131" s="142">
        <f>หนองบัวลำภู!AD46</f>
        <v>125050.10999999999</v>
      </c>
      <c r="L131" s="143">
        <f>หนองบัวลำภู!AE46</f>
        <v>132690.87</v>
      </c>
      <c r="M131" s="143">
        <f>หนองบัวลำภู!AF46</f>
        <v>241117.41</v>
      </c>
      <c r="N131" s="139"/>
      <c r="O131" s="139"/>
      <c r="P131" s="139"/>
      <c r="Q131" s="131">
        <f t="shared" si="2"/>
        <v>-108426.54000000001</v>
      </c>
      <c r="R131" s="132">
        <f t="shared" si="3"/>
        <v>36.665064935064933</v>
      </c>
    </row>
    <row r="132" spans="1:18" x14ac:dyDescent="0.35">
      <c r="A132" s="138">
        <v>13</v>
      </c>
      <c r="B132" s="139" t="s">
        <v>63</v>
      </c>
      <c r="C132" s="139" t="s">
        <v>288</v>
      </c>
      <c r="D132" s="139" t="s">
        <v>91</v>
      </c>
      <c r="E132" s="139" t="s">
        <v>2</v>
      </c>
      <c r="F132" s="139" t="s">
        <v>180</v>
      </c>
      <c r="G132" s="139" t="s">
        <v>648</v>
      </c>
      <c r="H132" s="140">
        <v>2593</v>
      </c>
      <c r="I132" s="138">
        <v>2</v>
      </c>
      <c r="J132" s="141">
        <f>หนองบัวลำภู!F47</f>
        <v>144484.72</v>
      </c>
      <c r="K132" s="142">
        <f>หนองบัวลำภู!AD47</f>
        <v>153832.35</v>
      </c>
      <c r="L132" s="143">
        <f>หนองบัวลำภู!AE47</f>
        <v>346888.48</v>
      </c>
      <c r="M132" s="143">
        <f>หนองบัวลำภู!AF47</f>
        <v>397627.22</v>
      </c>
      <c r="N132" s="139"/>
      <c r="O132" s="139"/>
      <c r="P132" s="139"/>
      <c r="Q132" s="131">
        <f t="shared" si="2"/>
        <v>-50738.739999999991</v>
      </c>
      <c r="R132" s="132">
        <f t="shared" si="3"/>
        <v>133.77881989973002</v>
      </c>
    </row>
    <row r="133" spans="1:18" x14ac:dyDescent="0.35">
      <c r="A133" s="138">
        <v>14</v>
      </c>
      <c r="B133" s="139" t="s">
        <v>63</v>
      </c>
      <c r="C133" s="139" t="s">
        <v>288</v>
      </c>
      <c r="D133" s="139" t="s">
        <v>91</v>
      </c>
      <c r="E133" s="139" t="s">
        <v>2</v>
      </c>
      <c r="F133" s="139" t="s">
        <v>180</v>
      </c>
      <c r="G133" s="139" t="s">
        <v>649</v>
      </c>
      <c r="H133" s="140">
        <v>1622</v>
      </c>
      <c r="I133" s="138">
        <v>2</v>
      </c>
      <c r="J133" s="141">
        <f>หนองบัวลำภู!F48</f>
        <v>422703.13</v>
      </c>
      <c r="K133" s="142">
        <f>หนองบัวลำภู!AD48</f>
        <v>444988.45999999996</v>
      </c>
      <c r="L133" s="143">
        <f>หนองบัวลำภู!AE48</f>
        <v>257119.15</v>
      </c>
      <c r="M133" s="143">
        <f>หนองบัวลำภู!AF48</f>
        <v>293162.31</v>
      </c>
      <c r="N133" s="139"/>
      <c r="O133" s="139"/>
      <c r="P133" s="139"/>
      <c r="Q133" s="131">
        <f t="shared" si="2"/>
        <v>-36043.160000000003</v>
      </c>
      <c r="R133" s="132">
        <f t="shared" si="3"/>
        <v>158.51982120838471</v>
      </c>
    </row>
    <row r="134" spans="1:18" x14ac:dyDescent="0.35">
      <c r="A134" s="138">
        <v>15</v>
      </c>
      <c r="B134" s="139" t="s">
        <v>63</v>
      </c>
      <c r="C134" s="139" t="s">
        <v>288</v>
      </c>
      <c r="D134" s="139" t="s">
        <v>91</v>
      </c>
      <c r="E134" s="139" t="s">
        <v>2</v>
      </c>
      <c r="F134" s="139" t="s">
        <v>180</v>
      </c>
      <c r="G134" s="139" t="s">
        <v>650</v>
      </c>
      <c r="H134" s="140">
        <v>2164</v>
      </c>
      <c r="I134" s="138">
        <v>2</v>
      </c>
      <c r="J134" s="141">
        <f>หนองบัวลำภู!F49</f>
        <v>82895.53</v>
      </c>
      <c r="K134" s="142">
        <f>หนองบัวลำภู!AD49</f>
        <v>100277.39</v>
      </c>
      <c r="L134" s="143">
        <f>หนองบัวลำภู!AE49</f>
        <v>237455.01</v>
      </c>
      <c r="M134" s="143">
        <f>หนองบัวลำภู!AF49</f>
        <v>339305.76</v>
      </c>
      <c r="N134" s="139"/>
      <c r="O134" s="139"/>
      <c r="P134" s="139"/>
      <c r="Q134" s="131">
        <f t="shared" si="2"/>
        <v>-101850.75</v>
      </c>
      <c r="R134" s="132">
        <f t="shared" si="3"/>
        <v>109.72967190388171</v>
      </c>
    </row>
    <row r="135" spans="1:18" s="150" customFormat="1" x14ac:dyDescent="0.35">
      <c r="A135" s="144">
        <v>3</v>
      </c>
      <c r="B135" s="145" t="s">
        <v>63</v>
      </c>
      <c r="C135" s="145"/>
      <c r="D135" s="145"/>
      <c r="E135" s="145" t="s">
        <v>77</v>
      </c>
      <c r="F135" s="145"/>
      <c r="G135" s="145" t="s">
        <v>290</v>
      </c>
      <c r="H135" s="151">
        <f>SUM(H120:H134)</f>
        <v>39828</v>
      </c>
      <c r="I135" s="144"/>
      <c r="J135" s="147">
        <f>SUM(J120:J134)</f>
        <v>3698372.39</v>
      </c>
      <c r="K135" s="147">
        <f>SUM(K120:K134)</f>
        <v>4118330.7800000003</v>
      </c>
      <c r="L135" s="147">
        <f>SUM(L120:L134)</f>
        <v>4301901.84</v>
      </c>
      <c r="M135" s="147">
        <f>SUM(M120:M134)</f>
        <v>5496770.5999999987</v>
      </c>
      <c r="N135" s="145">
        <v>14</v>
      </c>
      <c r="O135" s="145">
        <v>14</v>
      </c>
      <c r="P135" s="145">
        <f>N135-O135</f>
        <v>0</v>
      </c>
      <c r="Q135" s="148">
        <f t="shared" ref="Q135:Q198" si="5">L135-M135</f>
        <v>-1194868.7599999988</v>
      </c>
      <c r="R135" s="149">
        <f>L135/H135</f>
        <v>108.01199758963543</v>
      </c>
    </row>
    <row r="136" spans="1:18" x14ac:dyDescent="0.35">
      <c r="A136" s="138">
        <v>1</v>
      </c>
      <c r="B136" s="139" t="s">
        <v>63</v>
      </c>
      <c r="C136" s="139" t="s">
        <v>291</v>
      </c>
      <c r="D136" s="139" t="s">
        <v>98</v>
      </c>
      <c r="E136" s="139" t="s">
        <v>3</v>
      </c>
      <c r="F136" s="139" t="s">
        <v>210</v>
      </c>
      <c r="G136" s="139" t="s">
        <v>292</v>
      </c>
      <c r="H136" s="140"/>
      <c r="I136" s="138"/>
      <c r="J136" s="141"/>
      <c r="K136" s="142"/>
      <c r="L136" s="143"/>
      <c r="M136" s="143"/>
      <c r="N136" s="139"/>
      <c r="O136" s="139"/>
      <c r="P136" s="139"/>
    </row>
    <row r="137" spans="1:18" x14ac:dyDescent="0.35">
      <c r="A137" s="138">
        <v>2</v>
      </c>
      <c r="B137" s="139" t="s">
        <v>63</v>
      </c>
      <c r="C137" s="139" t="s">
        <v>291</v>
      </c>
      <c r="D137" s="139" t="s">
        <v>98</v>
      </c>
      <c r="E137" s="139" t="s">
        <v>3</v>
      </c>
      <c r="F137" s="139" t="s">
        <v>180</v>
      </c>
      <c r="G137" s="139" t="s">
        <v>651</v>
      </c>
      <c r="H137" s="140">
        <v>6007</v>
      </c>
      <c r="I137" s="138">
        <v>5</v>
      </c>
      <c r="J137" s="141">
        <f>หนองบัวลำภู!F50</f>
        <v>480255.96</v>
      </c>
      <c r="K137" s="142">
        <f>หนองบัวลำภู!AD50</f>
        <v>586053.41</v>
      </c>
      <c r="L137" s="143">
        <f>หนองบัวลำภู!AE50</f>
        <v>694043.44</v>
      </c>
      <c r="M137" s="143">
        <f>หนองบัวลำภู!AF50</f>
        <v>586027.12</v>
      </c>
      <c r="N137" s="139"/>
      <c r="O137" s="139"/>
      <c r="P137" s="139"/>
      <c r="Q137" s="131">
        <f t="shared" si="5"/>
        <v>108016.31999999995</v>
      </c>
      <c r="R137" s="132">
        <f t="shared" ref="R137:R198" si="6">L137/H137</f>
        <v>115.53911103712335</v>
      </c>
    </row>
    <row r="138" spans="1:18" x14ac:dyDescent="0.35">
      <c r="A138" s="138">
        <v>3</v>
      </c>
      <c r="B138" s="139" t="s">
        <v>63</v>
      </c>
      <c r="C138" s="139" t="s">
        <v>291</v>
      </c>
      <c r="D138" s="139" t="s">
        <v>98</v>
      </c>
      <c r="E138" s="139" t="s">
        <v>3</v>
      </c>
      <c r="F138" s="139" t="s">
        <v>180</v>
      </c>
      <c r="G138" s="139" t="s">
        <v>652</v>
      </c>
      <c r="H138" s="140">
        <v>5439</v>
      </c>
      <c r="I138" s="138">
        <v>4</v>
      </c>
      <c r="J138" s="141">
        <f>หนองบัวลำภู!F51</f>
        <v>272826</v>
      </c>
      <c r="K138" s="142">
        <f>หนองบัวลำภู!AD51</f>
        <v>272025.45</v>
      </c>
      <c r="L138" s="143">
        <f>หนองบัวลำภู!AE51</f>
        <v>799289.40999999992</v>
      </c>
      <c r="M138" s="143">
        <f>หนองบัวลำภู!AF51</f>
        <v>714563.01</v>
      </c>
      <c r="N138" s="139"/>
      <c r="O138" s="139"/>
      <c r="P138" s="139"/>
      <c r="Q138" s="131">
        <f t="shared" si="5"/>
        <v>84726.399999999907</v>
      </c>
      <c r="R138" s="132">
        <f t="shared" si="6"/>
        <v>146.95521419378559</v>
      </c>
    </row>
    <row r="139" spans="1:18" x14ac:dyDescent="0.35">
      <c r="A139" s="138">
        <v>4</v>
      </c>
      <c r="B139" s="139" t="s">
        <v>63</v>
      </c>
      <c r="C139" s="139" t="s">
        <v>291</v>
      </c>
      <c r="D139" s="139" t="s">
        <v>98</v>
      </c>
      <c r="E139" s="139" t="s">
        <v>3</v>
      </c>
      <c r="F139" s="139" t="s">
        <v>180</v>
      </c>
      <c r="G139" s="139" t="s">
        <v>653</v>
      </c>
      <c r="H139" s="140">
        <v>3683</v>
      </c>
      <c r="I139" s="138">
        <v>3</v>
      </c>
      <c r="J139" s="141">
        <f>หนองบัวลำภู!F52</f>
        <v>518619.68</v>
      </c>
      <c r="K139" s="142">
        <f>หนองบัวลำภู!AD52</f>
        <v>552226.66</v>
      </c>
      <c r="L139" s="143">
        <f>หนองบัวลำภู!AE52</f>
        <v>409132.47</v>
      </c>
      <c r="M139" s="143">
        <f>หนองบัวลำภู!AF52</f>
        <v>246862.01</v>
      </c>
      <c r="N139" s="139"/>
      <c r="O139" s="139"/>
      <c r="P139" s="139"/>
      <c r="Q139" s="131">
        <f t="shared" si="5"/>
        <v>162270.45999999996</v>
      </c>
      <c r="R139" s="132">
        <f t="shared" si="6"/>
        <v>111.08674178658701</v>
      </c>
    </row>
    <row r="140" spans="1:18" x14ac:dyDescent="0.35">
      <c r="A140" s="138">
        <v>5</v>
      </c>
      <c r="B140" s="139" t="s">
        <v>63</v>
      </c>
      <c r="C140" s="139" t="s">
        <v>291</v>
      </c>
      <c r="D140" s="139" t="s">
        <v>98</v>
      </c>
      <c r="E140" s="139" t="s">
        <v>3</v>
      </c>
      <c r="F140" s="139" t="s">
        <v>180</v>
      </c>
      <c r="G140" s="139" t="s">
        <v>654</v>
      </c>
      <c r="H140" s="140">
        <v>10514</v>
      </c>
      <c r="I140" s="138">
        <v>5</v>
      </c>
      <c r="J140" s="141">
        <f>หนองบัวลำภู!F53</f>
        <v>628632.61</v>
      </c>
      <c r="K140" s="142">
        <f>หนองบัวลำภู!AD53</f>
        <v>741018.62</v>
      </c>
      <c r="L140" s="143">
        <f>หนองบัวลำภู!AE53</f>
        <v>2977754.81</v>
      </c>
      <c r="M140" s="143">
        <f>หนองบัวลำภู!AF53</f>
        <v>2802280.97</v>
      </c>
      <c r="N140" s="139"/>
      <c r="O140" s="139"/>
      <c r="P140" s="139"/>
      <c r="Q140" s="131">
        <f t="shared" si="5"/>
        <v>175473.83999999985</v>
      </c>
      <c r="R140" s="132">
        <f t="shared" si="6"/>
        <v>283.21807209435042</v>
      </c>
    </row>
    <row r="141" spans="1:18" x14ac:dyDescent="0.35">
      <c r="A141" s="138">
        <v>6</v>
      </c>
      <c r="B141" s="139" t="s">
        <v>63</v>
      </c>
      <c r="C141" s="139" t="s">
        <v>291</v>
      </c>
      <c r="D141" s="139" t="s">
        <v>98</v>
      </c>
      <c r="E141" s="139" t="s">
        <v>3</v>
      </c>
      <c r="F141" s="139" t="s">
        <v>180</v>
      </c>
      <c r="G141" s="139" t="s">
        <v>655</v>
      </c>
      <c r="H141" s="140">
        <v>1578</v>
      </c>
      <c r="I141" s="138">
        <v>1</v>
      </c>
      <c r="J141" s="141">
        <f>หนองบัวลำภู!F54</f>
        <v>286402.2</v>
      </c>
      <c r="K141" s="142">
        <f>หนองบัวลำภู!AD54</f>
        <v>320196.55</v>
      </c>
      <c r="L141" s="143">
        <f>หนองบัวลำภู!AE54</f>
        <v>466831.9</v>
      </c>
      <c r="M141" s="143">
        <f>หนองบัวลำภู!AF54</f>
        <v>376635.34</v>
      </c>
      <c r="N141" s="139"/>
      <c r="O141" s="139"/>
      <c r="P141" s="139"/>
      <c r="Q141" s="131">
        <f t="shared" si="5"/>
        <v>90196.56</v>
      </c>
      <c r="R141" s="132">
        <f t="shared" si="6"/>
        <v>295.83770595690748</v>
      </c>
    </row>
    <row r="142" spans="1:18" x14ac:dyDescent="0.35">
      <c r="A142" s="138">
        <v>7</v>
      </c>
      <c r="B142" s="139" t="s">
        <v>63</v>
      </c>
      <c r="C142" s="139" t="s">
        <v>291</v>
      </c>
      <c r="D142" s="139" t="s">
        <v>98</v>
      </c>
      <c r="E142" s="139" t="s">
        <v>3</v>
      </c>
      <c r="F142" s="139" t="s">
        <v>180</v>
      </c>
      <c r="G142" s="139" t="s">
        <v>656</v>
      </c>
      <c r="H142" s="140">
        <v>3503</v>
      </c>
      <c r="I142" s="138">
        <v>3</v>
      </c>
      <c r="J142" s="141">
        <f>หนองบัวลำภู!F55</f>
        <v>199236.05</v>
      </c>
      <c r="K142" s="142">
        <f>หนองบัวลำภู!AD55</f>
        <v>263726</v>
      </c>
      <c r="L142" s="143">
        <f>หนองบัวลำภู!AE55</f>
        <v>616116.15</v>
      </c>
      <c r="M142" s="143">
        <f>หนองบัวลำภู!AF55</f>
        <v>565558.54999999993</v>
      </c>
      <c r="N142" s="139"/>
      <c r="O142" s="139"/>
      <c r="P142" s="139"/>
      <c r="Q142" s="131">
        <f t="shared" si="5"/>
        <v>50557.600000000093</v>
      </c>
      <c r="R142" s="132">
        <f t="shared" si="6"/>
        <v>175.88242934627462</v>
      </c>
    </row>
    <row r="143" spans="1:18" x14ac:dyDescent="0.35">
      <c r="A143" s="138">
        <v>8</v>
      </c>
      <c r="B143" s="139" t="s">
        <v>63</v>
      </c>
      <c r="C143" s="139" t="s">
        <v>291</v>
      </c>
      <c r="D143" s="139" t="s">
        <v>98</v>
      </c>
      <c r="E143" s="139" t="s">
        <v>3</v>
      </c>
      <c r="F143" s="139" t="s">
        <v>180</v>
      </c>
      <c r="G143" s="139" t="s">
        <v>1422</v>
      </c>
      <c r="H143" s="140">
        <v>5709</v>
      </c>
      <c r="I143" s="138">
        <v>4</v>
      </c>
      <c r="J143" s="141">
        <f>หนองบัวลำภู!F56</f>
        <v>255366.71</v>
      </c>
      <c r="K143" s="142">
        <f>หนองบัวลำภู!AD56</f>
        <v>298365.82</v>
      </c>
      <c r="L143" s="143">
        <f>หนองบัวลำภู!AE56</f>
        <v>582166.24</v>
      </c>
      <c r="M143" s="143">
        <f>หนองบัวลำภู!AF56</f>
        <v>455763.56</v>
      </c>
      <c r="N143" s="139"/>
      <c r="O143" s="139"/>
      <c r="P143" s="139"/>
      <c r="Q143" s="131">
        <f t="shared" si="5"/>
        <v>126402.68</v>
      </c>
      <c r="R143" s="132">
        <f t="shared" si="6"/>
        <v>101.97341741110527</v>
      </c>
    </row>
    <row r="144" spans="1:18" x14ac:dyDescent="0.35">
      <c r="A144" s="138">
        <v>9</v>
      </c>
      <c r="B144" s="139" t="s">
        <v>63</v>
      </c>
      <c r="C144" s="139" t="s">
        <v>291</v>
      </c>
      <c r="D144" s="139" t="s">
        <v>98</v>
      </c>
      <c r="E144" s="139" t="s">
        <v>3</v>
      </c>
      <c r="F144" s="139" t="s">
        <v>180</v>
      </c>
      <c r="G144" s="139" t="s">
        <v>658</v>
      </c>
      <c r="H144" s="140">
        <v>2754</v>
      </c>
      <c r="I144" s="138">
        <v>2</v>
      </c>
      <c r="J144" s="141">
        <f>หนองบัวลำภู!F57</f>
        <v>116621.34</v>
      </c>
      <c r="K144" s="142">
        <f>หนองบัวลำภู!AD57</f>
        <v>153763.18</v>
      </c>
      <c r="L144" s="143">
        <f>หนองบัวลำภู!AE57</f>
        <v>443495.6</v>
      </c>
      <c r="M144" s="143">
        <f>หนองบัวลำภู!AF57</f>
        <v>376118</v>
      </c>
      <c r="N144" s="139"/>
      <c r="O144" s="139"/>
      <c r="P144" s="139"/>
      <c r="Q144" s="131">
        <f t="shared" si="5"/>
        <v>67377.599999999977</v>
      </c>
      <c r="R144" s="132">
        <f t="shared" si="6"/>
        <v>161.03689179375453</v>
      </c>
    </row>
    <row r="145" spans="1:18" x14ac:dyDescent="0.35">
      <c r="A145" s="138">
        <v>10</v>
      </c>
      <c r="B145" s="139" t="s">
        <v>63</v>
      </c>
      <c r="C145" s="139" t="s">
        <v>291</v>
      </c>
      <c r="D145" s="139" t="s">
        <v>98</v>
      </c>
      <c r="E145" s="139" t="s">
        <v>3</v>
      </c>
      <c r="F145" s="139" t="s">
        <v>180</v>
      </c>
      <c r="G145" s="139" t="s">
        <v>659</v>
      </c>
      <c r="H145" s="140">
        <v>5299</v>
      </c>
      <c r="I145" s="138">
        <v>4</v>
      </c>
      <c r="J145" s="141">
        <f>หนองบัวลำภู!F58</f>
        <v>122180.08</v>
      </c>
      <c r="K145" s="142">
        <f>หนองบัวลำภู!AD58</f>
        <v>268853.88</v>
      </c>
      <c r="L145" s="143">
        <f>หนองบัวลำภู!AE58</f>
        <v>732083.8</v>
      </c>
      <c r="M145" s="143">
        <f>หนองบัวลำภู!AF58</f>
        <v>651125.31999999995</v>
      </c>
      <c r="N145" s="139"/>
      <c r="O145" s="139"/>
      <c r="P145" s="139"/>
      <c r="Q145" s="131">
        <f t="shared" si="5"/>
        <v>80958.480000000098</v>
      </c>
      <c r="R145" s="132">
        <f t="shared" si="6"/>
        <v>138.1550858652576</v>
      </c>
    </row>
    <row r="146" spans="1:18" x14ac:dyDescent="0.35">
      <c r="A146" s="138">
        <v>11</v>
      </c>
      <c r="B146" s="139" t="s">
        <v>63</v>
      </c>
      <c r="C146" s="139" t="s">
        <v>291</v>
      </c>
      <c r="D146" s="139" t="s">
        <v>98</v>
      </c>
      <c r="E146" s="139" t="s">
        <v>3</v>
      </c>
      <c r="F146" s="139" t="s">
        <v>180</v>
      </c>
      <c r="G146" s="139" t="s">
        <v>660</v>
      </c>
      <c r="H146" s="140">
        <v>3522</v>
      </c>
      <c r="I146" s="138">
        <v>3</v>
      </c>
      <c r="J146" s="141">
        <f>หนองบัวลำภู!F59</f>
        <v>154413.60999999999</v>
      </c>
      <c r="K146" s="142">
        <f>หนองบัวลำภู!AD59</f>
        <v>109704.40499999997</v>
      </c>
      <c r="L146" s="143">
        <f>หนองบัวลำภู!AE59</f>
        <v>428624.33999999997</v>
      </c>
      <c r="M146" s="143">
        <f>หนองบัวลำภู!AF59</f>
        <v>358264.84499999997</v>
      </c>
      <c r="N146" s="139"/>
      <c r="O146" s="139"/>
      <c r="P146" s="139"/>
      <c r="Q146" s="131">
        <f t="shared" si="5"/>
        <v>70359.494999999995</v>
      </c>
      <c r="R146" s="132">
        <f t="shared" si="6"/>
        <v>121.69913117546848</v>
      </c>
    </row>
    <row r="147" spans="1:18" x14ac:dyDescent="0.35">
      <c r="A147" s="138">
        <v>12</v>
      </c>
      <c r="B147" s="139" t="s">
        <v>63</v>
      </c>
      <c r="C147" s="139" t="s">
        <v>291</v>
      </c>
      <c r="D147" s="139" t="s">
        <v>98</v>
      </c>
      <c r="E147" s="139" t="s">
        <v>3</v>
      </c>
      <c r="F147" s="139" t="s">
        <v>180</v>
      </c>
      <c r="G147" s="139" t="s">
        <v>661</v>
      </c>
      <c r="H147" s="140">
        <v>3001</v>
      </c>
      <c r="I147" s="138">
        <v>3</v>
      </c>
      <c r="J147" s="141">
        <f>หนองบัวลำภู!F60</f>
        <v>308753.36</v>
      </c>
      <c r="K147" s="142">
        <f>หนองบัวลำภู!AD60</f>
        <v>317533.36</v>
      </c>
      <c r="L147" s="143">
        <f>หนองบัวลำภู!AE60</f>
        <v>338407.23</v>
      </c>
      <c r="M147" s="143">
        <f>หนองบัวลำภู!AF60</f>
        <v>315065.26</v>
      </c>
      <c r="N147" s="139"/>
      <c r="O147" s="139"/>
      <c r="P147" s="139"/>
      <c r="Q147" s="131">
        <f t="shared" si="5"/>
        <v>23341.969999999972</v>
      </c>
      <c r="R147" s="132">
        <f t="shared" si="6"/>
        <v>112.7648217260913</v>
      </c>
    </row>
    <row r="148" spans="1:18" x14ac:dyDescent="0.35">
      <c r="A148" s="138">
        <v>13</v>
      </c>
      <c r="B148" s="139" t="s">
        <v>63</v>
      </c>
      <c r="C148" s="139" t="s">
        <v>291</v>
      </c>
      <c r="D148" s="139" t="s">
        <v>98</v>
      </c>
      <c r="E148" s="139" t="s">
        <v>3</v>
      </c>
      <c r="F148" s="139" t="s">
        <v>180</v>
      </c>
      <c r="G148" s="139" t="s">
        <v>662</v>
      </c>
      <c r="H148" s="140">
        <v>1241</v>
      </c>
      <c r="I148" s="138">
        <v>1</v>
      </c>
      <c r="J148" s="141">
        <f>หนองบัวลำภู!F61</f>
        <v>131212.15</v>
      </c>
      <c r="K148" s="142">
        <f>หนองบัวลำภู!AD61</f>
        <v>204706.26</v>
      </c>
      <c r="L148" s="143">
        <f>หนองบัวลำภู!AE61</f>
        <v>404888.75</v>
      </c>
      <c r="M148" s="143">
        <f>หนองบัวลำภู!AF61</f>
        <v>323980.48000000004</v>
      </c>
      <c r="N148" s="139"/>
      <c r="O148" s="139"/>
      <c r="P148" s="139"/>
      <c r="Q148" s="131">
        <f t="shared" si="5"/>
        <v>80908.26999999996</v>
      </c>
      <c r="R148" s="132">
        <f t="shared" si="6"/>
        <v>326.26007252215953</v>
      </c>
    </row>
    <row r="149" spans="1:18" x14ac:dyDescent="0.35">
      <c r="A149" s="138">
        <v>14</v>
      </c>
      <c r="B149" s="139" t="s">
        <v>63</v>
      </c>
      <c r="C149" s="139" t="s">
        <v>291</v>
      </c>
      <c r="D149" s="139" t="s">
        <v>98</v>
      </c>
      <c r="E149" s="139" t="s">
        <v>3</v>
      </c>
      <c r="F149" s="139" t="s">
        <v>180</v>
      </c>
      <c r="G149" s="139" t="s">
        <v>663</v>
      </c>
      <c r="H149" s="140">
        <v>3625</v>
      </c>
      <c r="I149" s="138">
        <v>3</v>
      </c>
      <c r="J149" s="141">
        <f>หนองบัวลำภู!F62</f>
        <v>501277.8</v>
      </c>
      <c r="K149" s="142">
        <f>หนองบัวลำภู!AD62</f>
        <v>484936.77</v>
      </c>
      <c r="L149" s="143">
        <f>หนองบัวลำภู!AE62</f>
        <v>477051.2</v>
      </c>
      <c r="M149" s="143">
        <f>หนองบัวลำภู!AF62</f>
        <v>450209.61</v>
      </c>
      <c r="N149" s="139"/>
      <c r="O149" s="139"/>
      <c r="P149" s="139"/>
      <c r="Q149" s="131">
        <f t="shared" si="5"/>
        <v>26841.590000000026</v>
      </c>
      <c r="R149" s="132">
        <f t="shared" si="6"/>
        <v>131.60033103448276</v>
      </c>
    </row>
    <row r="150" spans="1:18" x14ac:dyDescent="0.35">
      <c r="A150" s="138">
        <v>15</v>
      </c>
      <c r="B150" s="139" t="s">
        <v>63</v>
      </c>
      <c r="C150" s="139" t="s">
        <v>291</v>
      </c>
      <c r="D150" s="139" t="s">
        <v>98</v>
      </c>
      <c r="E150" s="139" t="s">
        <v>3</v>
      </c>
      <c r="F150" s="139" t="s">
        <v>180</v>
      </c>
      <c r="G150" s="139" t="s">
        <v>664</v>
      </c>
      <c r="H150" s="140">
        <v>6304</v>
      </c>
      <c r="I150" s="138">
        <v>5</v>
      </c>
      <c r="J150" s="141">
        <f>หนองบัวลำภู!F63</f>
        <v>349450.2</v>
      </c>
      <c r="K150" s="142">
        <f>หนองบัวลำภู!AD63</f>
        <v>400440.15</v>
      </c>
      <c r="L150" s="143">
        <f>หนองบัวลำภู!AE63</f>
        <v>780215.46</v>
      </c>
      <c r="M150" s="143">
        <f>หนองบัวลำภู!AF63</f>
        <v>692894.62</v>
      </c>
      <c r="N150" s="139"/>
      <c r="O150" s="139"/>
      <c r="P150" s="139"/>
      <c r="Q150" s="131">
        <f t="shared" si="5"/>
        <v>87320.839999999967</v>
      </c>
      <c r="R150" s="132">
        <f t="shared" si="6"/>
        <v>123.76514276649746</v>
      </c>
    </row>
    <row r="151" spans="1:18" x14ac:dyDescent="0.35">
      <c r="A151" s="138">
        <v>16</v>
      </c>
      <c r="B151" s="139" t="s">
        <v>63</v>
      </c>
      <c r="C151" s="139" t="s">
        <v>291</v>
      </c>
      <c r="D151" s="139" t="s">
        <v>98</v>
      </c>
      <c r="E151" s="139" t="s">
        <v>3</v>
      </c>
      <c r="F151" s="139" t="s">
        <v>180</v>
      </c>
      <c r="G151" s="139" t="s">
        <v>665</v>
      </c>
      <c r="H151" s="140">
        <v>4738</v>
      </c>
      <c r="I151" s="138">
        <v>4</v>
      </c>
      <c r="J151" s="141">
        <f>หนองบัวลำภู!F64</f>
        <v>362484.44</v>
      </c>
      <c r="K151" s="142">
        <f>หนองบัวลำภู!AD64</f>
        <v>345904.06</v>
      </c>
      <c r="L151" s="143">
        <f>หนองบัวลำภู!AE64</f>
        <v>540869.05000000005</v>
      </c>
      <c r="M151" s="143">
        <f>หนองบัวลำภู!AF64</f>
        <v>437784.44</v>
      </c>
      <c r="N151" s="139"/>
      <c r="O151" s="139"/>
      <c r="P151" s="139"/>
      <c r="Q151" s="131">
        <f t="shared" si="5"/>
        <v>103084.61000000004</v>
      </c>
      <c r="R151" s="132">
        <f t="shared" si="6"/>
        <v>114.15556141831998</v>
      </c>
    </row>
    <row r="152" spans="1:18" x14ac:dyDescent="0.35">
      <c r="A152" s="138">
        <v>17</v>
      </c>
      <c r="B152" s="139" t="s">
        <v>63</v>
      </c>
      <c r="C152" s="139" t="s">
        <v>291</v>
      </c>
      <c r="D152" s="139" t="s">
        <v>98</v>
      </c>
      <c r="E152" s="139" t="s">
        <v>3</v>
      </c>
      <c r="F152" s="139" t="s">
        <v>180</v>
      </c>
      <c r="G152" s="139" t="s">
        <v>666</v>
      </c>
      <c r="H152" s="140">
        <v>3535</v>
      </c>
      <c r="I152" s="138">
        <v>3</v>
      </c>
      <c r="J152" s="141">
        <f>หนองบัวลำภู!F65</f>
        <v>211889.82</v>
      </c>
      <c r="K152" s="142">
        <f>หนองบัวลำภู!AD65</f>
        <v>277056.58</v>
      </c>
      <c r="L152" s="143">
        <f>หนองบัวลำภู!AE65</f>
        <v>638506.15999999992</v>
      </c>
      <c r="M152" s="143">
        <f>หนองบัวลำภู!AF65</f>
        <v>519279.20999999996</v>
      </c>
      <c r="N152" s="139"/>
      <c r="O152" s="139"/>
      <c r="P152" s="139"/>
      <c r="Q152" s="131">
        <f t="shared" si="5"/>
        <v>119226.94999999995</v>
      </c>
      <c r="R152" s="132">
        <f t="shared" si="6"/>
        <v>180.62409052333803</v>
      </c>
    </row>
    <row r="153" spans="1:18" x14ac:dyDescent="0.35">
      <c r="A153" s="138">
        <v>18</v>
      </c>
      <c r="B153" s="139" t="s">
        <v>63</v>
      </c>
      <c r="C153" s="139" t="s">
        <v>291</v>
      </c>
      <c r="D153" s="139" t="s">
        <v>98</v>
      </c>
      <c r="E153" s="139" t="s">
        <v>3</v>
      </c>
      <c r="F153" s="139" t="s">
        <v>180</v>
      </c>
      <c r="G153" s="139" t="s">
        <v>667</v>
      </c>
      <c r="H153" s="140">
        <v>3889</v>
      </c>
      <c r="I153" s="138">
        <v>3</v>
      </c>
      <c r="J153" s="141">
        <f>หนองบัวลำภู!F66</f>
        <v>189609.02</v>
      </c>
      <c r="K153" s="142">
        <f>หนองบัวลำภู!AD66</f>
        <v>231716.28</v>
      </c>
      <c r="L153" s="143">
        <f>หนองบัวลำภู!AE66</f>
        <v>396310.74</v>
      </c>
      <c r="M153" s="143">
        <f>หนองบัวลำภู!AF66</f>
        <v>341067.94999999995</v>
      </c>
      <c r="N153" s="139"/>
      <c r="O153" s="139"/>
      <c r="P153" s="139"/>
      <c r="Q153" s="131">
        <f t="shared" si="5"/>
        <v>55242.790000000037</v>
      </c>
      <c r="R153" s="132">
        <f t="shared" si="6"/>
        <v>101.90556441244536</v>
      </c>
    </row>
    <row r="154" spans="1:18" s="150" customFormat="1" x14ac:dyDescent="0.35">
      <c r="A154" s="144">
        <v>4</v>
      </c>
      <c r="B154" s="145" t="s">
        <v>63</v>
      </c>
      <c r="C154" s="145"/>
      <c r="D154" s="145"/>
      <c r="E154" s="145" t="s">
        <v>77</v>
      </c>
      <c r="F154" s="145"/>
      <c r="G154" s="145" t="s">
        <v>293</v>
      </c>
      <c r="H154" s="151">
        <f>SUM(H136:H153)</f>
        <v>74341</v>
      </c>
      <c r="I154" s="144"/>
      <c r="J154" s="147">
        <f>SUM(J136:J153)</f>
        <v>5089231.0299999993</v>
      </c>
      <c r="K154" s="147">
        <f>SUM(K136:K153)</f>
        <v>5828227.4350000005</v>
      </c>
      <c r="L154" s="147">
        <f>SUM(L136:L153)</f>
        <v>11725786.750000002</v>
      </c>
      <c r="M154" s="147">
        <f>SUM(M136:M153)</f>
        <v>10213480.294999998</v>
      </c>
      <c r="N154" s="145">
        <v>17</v>
      </c>
      <c r="O154" s="145">
        <v>17</v>
      </c>
      <c r="P154" s="145">
        <f>N154-O154</f>
        <v>0</v>
      </c>
      <c r="Q154" s="148">
        <f t="shared" si="5"/>
        <v>1512306.4550000038</v>
      </c>
      <c r="R154" s="149">
        <f>L154/H154</f>
        <v>157.72974199970409</v>
      </c>
    </row>
    <row r="155" spans="1:18" x14ac:dyDescent="0.35">
      <c r="A155" s="138">
        <v>1</v>
      </c>
      <c r="B155" s="139" t="s">
        <v>63</v>
      </c>
      <c r="C155" s="139" t="s">
        <v>294</v>
      </c>
      <c r="D155" s="139" t="s">
        <v>105</v>
      </c>
      <c r="E155" s="139" t="s">
        <v>4</v>
      </c>
      <c r="F155" s="139" t="s">
        <v>210</v>
      </c>
      <c r="G155" s="139" t="s">
        <v>295</v>
      </c>
      <c r="H155" s="140"/>
      <c r="I155" s="138"/>
      <c r="J155" s="141"/>
      <c r="K155" s="142"/>
      <c r="L155" s="143"/>
      <c r="M155" s="143"/>
      <c r="N155" s="139"/>
      <c r="O155" s="139"/>
      <c r="P155" s="139"/>
    </row>
    <row r="156" spans="1:18" x14ac:dyDescent="0.35">
      <c r="A156" s="138">
        <v>2</v>
      </c>
      <c r="B156" s="139" t="s">
        <v>63</v>
      </c>
      <c r="C156" s="139" t="s">
        <v>294</v>
      </c>
      <c r="D156" s="139" t="s">
        <v>105</v>
      </c>
      <c r="E156" s="139" t="s">
        <v>4</v>
      </c>
      <c r="F156" s="139" t="s">
        <v>180</v>
      </c>
      <c r="G156" s="139" t="s">
        <v>668</v>
      </c>
      <c r="H156" s="140">
        <v>3322</v>
      </c>
      <c r="I156" s="138">
        <v>3</v>
      </c>
      <c r="J156" s="141">
        <f>หนองบัวลำภู!F67</f>
        <v>743034.09</v>
      </c>
      <c r="K156" s="142">
        <f>หนองบัวลำภู!AD67</f>
        <v>809387.15999999992</v>
      </c>
      <c r="L156" s="143">
        <f>หนองบัวลำภู!AE67</f>
        <v>392039.03</v>
      </c>
      <c r="M156" s="143">
        <f>หนองบัวลำภู!AF67</f>
        <v>347960.24</v>
      </c>
      <c r="N156" s="139"/>
      <c r="O156" s="139"/>
      <c r="P156" s="139"/>
      <c r="Q156" s="131">
        <f t="shared" si="5"/>
        <v>44078.790000000037</v>
      </c>
      <c r="R156" s="132">
        <f t="shared" si="6"/>
        <v>118.01295304033715</v>
      </c>
    </row>
    <row r="157" spans="1:18" x14ac:dyDescent="0.35">
      <c r="A157" s="138">
        <v>3</v>
      </c>
      <c r="B157" s="139" t="s">
        <v>63</v>
      </c>
      <c r="C157" s="139" t="s">
        <v>294</v>
      </c>
      <c r="D157" s="139" t="s">
        <v>105</v>
      </c>
      <c r="E157" s="139" t="s">
        <v>4</v>
      </c>
      <c r="F157" s="139" t="s">
        <v>180</v>
      </c>
      <c r="G157" s="139" t="s">
        <v>669</v>
      </c>
      <c r="H157" s="140">
        <v>3383</v>
      </c>
      <c r="I157" s="138">
        <v>3</v>
      </c>
      <c r="J157" s="141">
        <f>หนองบัวลำภู!F68</f>
        <v>237251.24</v>
      </c>
      <c r="K157" s="141">
        <f>หนองบัวลำภู!AD68</f>
        <v>210665.65999999997</v>
      </c>
      <c r="L157" s="143">
        <f>หนองบัวลำภู!AE68</f>
        <v>490657.11</v>
      </c>
      <c r="M157" s="143">
        <f>หนองบัวลำภู!AF68</f>
        <v>390471.1</v>
      </c>
      <c r="N157" s="139"/>
      <c r="O157" s="139"/>
      <c r="P157" s="139"/>
      <c r="Q157" s="131">
        <f t="shared" si="5"/>
        <v>100186.01000000001</v>
      </c>
      <c r="R157" s="132">
        <f t="shared" si="6"/>
        <v>145.0360951817913</v>
      </c>
    </row>
    <row r="158" spans="1:18" x14ac:dyDescent="0.35">
      <c r="A158" s="138">
        <v>4</v>
      </c>
      <c r="B158" s="139" t="s">
        <v>63</v>
      </c>
      <c r="C158" s="139" t="s">
        <v>294</v>
      </c>
      <c r="D158" s="139" t="s">
        <v>105</v>
      </c>
      <c r="E158" s="139" t="s">
        <v>4</v>
      </c>
      <c r="F158" s="139" t="s">
        <v>180</v>
      </c>
      <c r="G158" s="139" t="s">
        <v>670</v>
      </c>
      <c r="H158" s="140">
        <v>9605</v>
      </c>
      <c r="I158" s="138">
        <v>5</v>
      </c>
      <c r="J158" s="141">
        <f>หนองบัวลำภู!F69</f>
        <v>533719.93999999994</v>
      </c>
      <c r="K158" s="142">
        <f>หนองบัวลำภู!AD69</f>
        <v>620338.35</v>
      </c>
      <c r="L158" s="143">
        <f>หนองบัวลำภู!AE69</f>
        <v>884195.07000000007</v>
      </c>
      <c r="M158" s="143">
        <f>หนองบัวลำภู!AF69</f>
        <v>691883.16</v>
      </c>
      <c r="N158" s="139"/>
      <c r="O158" s="139"/>
      <c r="P158" s="139"/>
      <c r="Q158" s="131">
        <f t="shared" si="5"/>
        <v>192311.91000000003</v>
      </c>
      <c r="R158" s="132">
        <f t="shared" si="6"/>
        <v>92.05570744403957</v>
      </c>
    </row>
    <row r="159" spans="1:18" x14ac:dyDescent="0.35">
      <c r="A159" s="138">
        <v>5</v>
      </c>
      <c r="B159" s="139" t="s">
        <v>63</v>
      </c>
      <c r="C159" s="139" t="s">
        <v>294</v>
      </c>
      <c r="D159" s="139" t="s">
        <v>105</v>
      </c>
      <c r="E159" s="139" t="s">
        <v>4</v>
      </c>
      <c r="F159" s="139" t="s">
        <v>180</v>
      </c>
      <c r="G159" s="139" t="s">
        <v>671</v>
      </c>
      <c r="H159" s="140">
        <v>2921</v>
      </c>
      <c r="I159" s="138">
        <v>2</v>
      </c>
      <c r="J159" s="141">
        <f>หนองบัวลำภู!F70</f>
        <v>285935.71999999997</v>
      </c>
      <c r="K159" s="141">
        <f>หนองบัวลำภู!AD70</f>
        <v>370076.13</v>
      </c>
      <c r="L159" s="143">
        <f>หนองบัวลำภู!AE70</f>
        <v>453587.20000000001</v>
      </c>
      <c r="M159" s="143">
        <f>หนองบัวลำภู!AF70</f>
        <v>455527.94</v>
      </c>
      <c r="N159" s="139"/>
      <c r="O159" s="139"/>
      <c r="P159" s="139"/>
      <c r="Q159" s="131">
        <f t="shared" si="5"/>
        <v>-1940.7399999999907</v>
      </c>
      <c r="R159" s="132">
        <f t="shared" si="6"/>
        <v>155.28490243067444</v>
      </c>
    </row>
    <row r="160" spans="1:18" x14ac:dyDescent="0.35">
      <c r="A160" s="138">
        <v>6</v>
      </c>
      <c r="B160" s="139" t="s">
        <v>63</v>
      </c>
      <c r="C160" s="139" t="s">
        <v>294</v>
      </c>
      <c r="D160" s="139" t="s">
        <v>105</v>
      </c>
      <c r="E160" s="139" t="s">
        <v>4</v>
      </c>
      <c r="F160" s="139" t="s">
        <v>180</v>
      </c>
      <c r="G160" s="139" t="s">
        <v>672</v>
      </c>
      <c r="H160" s="140">
        <v>3783</v>
      </c>
      <c r="I160" s="138">
        <v>3</v>
      </c>
      <c r="J160" s="141">
        <f>หนองบัวลำภู!F71</f>
        <v>540959.75</v>
      </c>
      <c r="K160" s="142">
        <f>หนองบัวลำภู!AD71</f>
        <v>580232.64</v>
      </c>
      <c r="L160" s="143">
        <f>หนองบัวลำภู!AE71</f>
        <v>408689.26</v>
      </c>
      <c r="M160" s="143">
        <f>หนองบัวลำภู!AF71</f>
        <v>406444.86</v>
      </c>
      <c r="N160" s="139"/>
      <c r="O160" s="139"/>
      <c r="P160" s="139"/>
      <c r="Q160" s="131">
        <f t="shared" si="5"/>
        <v>2244.4000000000233</v>
      </c>
      <c r="R160" s="132">
        <f t="shared" si="6"/>
        <v>108.03311128733809</v>
      </c>
    </row>
    <row r="161" spans="1:18" x14ac:dyDescent="0.35">
      <c r="A161" s="138">
        <v>7</v>
      </c>
      <c r="B161" s="139" t="s">
        <v>63</v>
      </c>
      <c r="C161" s="139" t="s">
        <v>294</v>
      </c>
      <c r="D161" s="139" t="s">
        <v>105</v>
      </c>
      <c r="E161" s="139" t="s">
        <v>4</v>
      </c>
      <c r="F161" s="139" t="s">
        <v>180</v>
      </c>
      <c r="G161" s="139" t="s">
        <v>673</v>
      </c>
      <c r="H161" s="140">
        <v>3268</v>
      </c>
      <c r="I161" s="138">
        <v>3</v>
      </c>
      <c r="J161" s="141">
        <f>หนองบัวลำภู!F72</f>
        <v>232422.22</v>
      </c>
      <c r="K161" s="142">
        <f>หนองบัวลำภู!AD72</f>
        <v>296931.36</v>
      </c>
      <c r="L161" s="143">
        <f>หนองบัวลำภู!AE72</f>
        <v>501992.13</v>
      </c>
      <c r="M161" s="143">
        <f>หนองบัวลำภู!AF72</f>
        <v>369869.85000000003</v>
      </c>
      <c r="N161" s="139"/>
      <c r="O161" s="139"/>
      <c r="P161" s="139"/>
      <c r="Q161" s="131">
        <f t="shared" si="5"/>
        <v>132122.27999999997</v>
      </c>
      <c r="R161" s="132">
        <f t="shared" si="6"/>
        <v>153.6083629130967</v>
      </c>
    </row>
    <row r="162" spans="1:18" x14ac:dyDescent="0.35">
      <c r="A162" s="138">
        <v>8</v>
      </c>
      <c r="B162" s="139" t="s">
        <v>63</v>
      </c>
      <c r="C162" s="139" t="s">
        <v>294</v>
      </c>
      <c r="D162" s="139" t="s">
        <v>105</v>
      </c>
      <c r="E162" s="139" t="s">
        <v>4</v>
      </c>
      <c r="F162" s="139" t="s">
        <v>180</v>
      </c>
      <c r="G162" s="139" t="s">
        <v>674</v>
      </c>
      <c r="H162" s="140">
        <v>3398</v>
      </c>
      <c r="I162" s="138">
        <v>3</v>
      </c>
      <c r="J162" s="141">
        <f>หนองบัวลำภู!F73</f>
        <v>92359.51</v>
      </c>
      <c r="K162" s="141">
        <f>หนองบัวลำภู!AD73</f>
        <v>186717</v>
      </c>
      <c r="L162" s="143">
        <f>หนองบัวลำภู!AE73</f>
        <v>453522.92</v>
      </c>
      <c r="M162" s="143">
        <f>หนองบัวลำภู!AF73</f>
        <v>420068.02</v>
      </c>
      <c r="N162" s="139"/>
      <c r="O162" s="139"/>
      <c r="P162" s="139"/>
      <c r="Q162" s="131">
        <f t="shared" si="5"/>
        <v>33454.899999999965</v>
      </c>
      <c r="R162" s="132">
        <f t="shared" si="6"/>
        <v>133.46760447321952</v>
      </c>
    </row>
    <row r="163" spans="1:18" x14ac:dyDescent="0.35">
      <c r="A163" s="138">
        <v>9</v>
      </c>
      <c r="B163" s="139" t="s">
        <v>63</v>
      </c>
      <c r="C163" s="139" t="s">
        <v>294</v>
      </c>
      <c r="D163" s="139" t="s">
        <v>105</v>
      </c>
      <c r="E163" s="139" t="s">
        <v>4</v>
      </c>
      <c r="F163" s="139" t="s">
        <v>180</v>
      </c>
      <c r="G163" s="139" t="s">
        <v>675</v>
      </c>
      <c r="H163" s="140">
        <v>4777</v>
      </c>
      <c r="I163" s="138">
        <v>4</v>
      </c>
      <c r="J163" s="141">
        <f>หนองบัวลำภู!F74</f>
        <v>342634.71</v>
      </c>
      <c r="K163" s="141">
        <f>หนองบัวลำภู!AD74</f>
        <v>415231.7</v>
      </c>
      <c r="L163" s="143">
        <f>หนองบัวลำภู!AE74</f>
        <v>347011.43</v>
      </c>
      <c r="M163" s="143">
        <f>หนองบัวลำภู!AF74</f>
        <v>278743.08</v>
      </c>
      <c r="N163" s="139"/>
      <c r="O163" s="139"/>
      <c r="P163" s="139"/>
      <c r="Q163" s="131">
        <f t="shared" si="5"/>
        <v>68268.349999999977</v>
      </c>
      <c r="R163" s="132">
        <f t="shared" si="6"/>
        <v>72.642124764496543</v>
      </c>
    </row>
    <row r="164" spans="1:18" x14ac:dyDescent="0.35">
      <c r="A164" s="138">
        <v>10</v>
      </c>
      <c r="B164" s="139" t="s">
        <v>63</v>
      </c>
      <c r="C164" s="139" t="s">
        <v>294</v>
      </c>
      <c r="D164" s="139" t="s">
        <v>105</v>
      </c>
      <c r="E164" s="139" t="s">
        <v>4</v>
      </c>
      <c r="F164" s="139" t="s">
        <v>180</v>
      </c>
      <c r="G164" s="139" t="s">
        <v>676</v>
      </c>
      <c r="H164" s="140">
        <v>2834</v>
      </c>
      <c r="I164" s="138">
        <v>2</v>
      </c>
      <c r="J164" s="141">
        <f>หนองบัวลำภู!F75</f>
        <v>105735.03999999999</v>
      </c>
      <c r="K164" s="141">
        <f>หนองบัวลำภู!AD75</f>
        <v>16851.78</v>
      </c>
      <c r="L164" s="143">
        <f>หนองบัวลำภู!AE75</f>
        <v>400793.41000000003</v>
      </c>
      <c r="M164" s="143">
        <f>หนองบัวลำภู!AF75</f>
        <v>373302.24</v>
      </c>
      <c r="N164" s="139"/>
      <c r="O164" s="139"/>
      <c r="P164" s="139"/>
      <c r="Q164" s="131">
        <f t="shared" si="5"/>
        <v>27491.170000000042</v>
      </c>
      <c r="R164" s="132">
        <f t="shared" si="6"/>
        <v>141.42322159491886</v>
      </c>
    </row>
    <row r="165" spans="1:18" x14ac:dyDescent="0.35">
      <c r="A165" s="138">
        <v>11</v>
      </c>
      <c r="B165" s="139" t="s">
        <v>63</v>
      </c>
      <c r="C165" s="139" t="s">
        <v>294</v>
      </c>
      <c r="D165" s="139" t="s">
        <v>105</v>
      </c>
      <c r="E165" s="139" t="s">
        <v>4</v>
      </c>
      <c r="F165" s="139" t="s">
        <v>180</v>
      </c>
      <c r="G165" s="139" t="s">
        <v>677</v>
      </c>
      <c r="H165" s="140">
        <v>2338</v>
      </c>
      <c r="I165" s="138">
        <v>2</v>
      </c>
      <c r="J165" s="141">
        <f>หนองบัวลำภู!F76</f>
        <v>64525.2</v>
      </c>
      <c r="K165" s="142">
        <f>หนองบัวลำภู!AD76</f>
        <v>133884.72999999998</v>
      </c>
      <c r="L165" s="143">
        <f>หนองบัวลำภู!AE76</f>
        <v>231594.4</v>
      </c>
      <c r="M165" s="143">
        <f>หนองบัวลำภู!AF76</f>
        <v>197004.33</v>
      </c>
      <c r="N165" s="139"/>
      <c r="O165" s="139"/>
      <c r="P165" s="139"/>
      <c r="Q165" s="131">
        <f t="shared" si="5"/>
        <v>34590.070000000007</v>
      </c>
      <c r="R165" s="132">
        <f t="shared" si="6"/>
        <v>99.056629597946966</v>
      </c>
    </row>
    <row r="166" spans="1:18" x14ac:dyDescent="0.35">
      <c r="A166" s="138">
        <v>12</v>
      </c>
      <c r="B166" s="139" t="s">
        <v>63</v>
      </c>
      <c r="C166" s="139" t="s">
        <v>294</v>
      </c>
      <c r="D166" s="139" t="s">
        <v>105</v>
      </c>
      <c r="E166" s="139" t="s">
        <v>4</v>
      </c>
      <c r="F166" s="139" t="s">
        <v>180</v>
      </c>
      <c r="G166" s="139" t="s">
        <v>678</v>
      </c>
      <c r="H166" s="140">
        <v>4599</v>
      </c>
      <c r="I166" s="138">
        <v>4</v>
      </c>
      <c r="J166" s="141">
        <f>หนองบัวลำภู!F77</f>
        <v>488051.4</v>
      </c>
      <c r="K166" s="142">
        <f>หนองบัวลำภู!AD77</f>
        <v>524788.84000000008</v>
      </c>
      <c r="L166" s="143">
        <f>หนองบัวลำภู!AE77</f>
        <v>568309.94999999995</v>
      </c>
      <c r="M166" s="143">
        <f>หนองบัวลำภู!AF77</f>
        <v>404750.51</v>
      </c>
      <c r="N166" s="139"/>
      <c r="O166" s="139"/>
      <c r="P166" s="139"/>
      <c r="Q166" s="131">
        <f t="shared" si="5"/>
        <v>163559.43999999994</v>
      </c>
      <c r="R166" s="132">
        <f t="shared" si="6"/>
        <v>123.5725048923679</v>
      </c>
    </row>
    <row r="167" spans="1:18" x14ac:dyDescent="0.35">
      <c r="A167" s="138">
        <v>13</v>
      </c>
      <c r="B167" s="139" t="s">
        <v>63</v>
      </c>
      <c r="C167" s="139" t="s">
        <v>294</v>
      </c>
      <c r="D167" s="139" t="s">
        <v>105</v>
      </c>
      <c r="E167" s="139" t="s">
        <v>4</v>
      </c>
      <c r="F167" s="139" t="s">
        <v>180</v>
      </c>
      <c r="G167" s="139" t="s">
        <v>679</v>
      </c>
      <c r="H167" s="140">
        <v>1481</v>
      </c>
      <c r="I167" s="138">
        <v>1</v>
      </c>
      <c r="J167" s="141">
        <f>หนองบัวลำภู!F78</f>
        <v>119626.53</v>
      </c>
      <c r="K167" s="141">
        <f>หนองบัวลำภู!AD78</f>
        <v>167219.35</v>
      </c>
      <c r="L167" s="143">
        <f>หนองบัวลำภู!AE78</f>
        <v>356512.68</v>
      </c>
      <c r="M167" s="143">
        <f>หนองบัวลำภู!AF78</f>
        <v>316801.02</v>
      </c>
      <c r="N167" s="139"/>
      <c r="O167" s="139"/>
      <c r="P167" s="139"/>
      <c r="Q167" s="131">
        <f t="shared" si="5"/>
        <v>39711.659999999974</v>
      </c>
      <c r="R167" s="132">
        <f t="shared" si="6"/>
        <v>240.72429439567858</v>
      </c>
    </row>
    <row r="168" spans="1:18" x14ac:dyDescent="0.35">
      <c r="A168" s="138">
        <v>14</v>
      </c>
      <c r="B168" s="139" t="s">
        <v>63</v>
      </c>
      <c r="C168" s="139" t="s">
        <v>294</v>
      </c>
      <c r="D168" s="139" t="s">
        <v>105</v>
      </c>
      <c r="E168" s="139" t="s">
        <v>4</v>
      </c>
      <c r="F168" s="139" t="s">
        <v>180</v>
      </c>
      <c r="G168" s="139" t="s">
        <v>680</v>
      </c>
      <c r="H168" s="140">
        <v>2622</v>
      </c>
      <c r="I168" s="138">
        <v>2</v>
      </c>
      <c r="J168" s="141">
        <f>หนองบัวลำภู!F79</f>
        <v>379868.71</v>
      </c>
      <c r="K168" s="142">
        <f>หนองบัวลำภู!AD79</f>
        <v>437024.88</v>
      </c>
      <c r="L168" s="143">
        <f>หนองบัวลำภู!AE79</f>
        <v>243616.02</v>
      </c>
      <c r="M168" s="143">
        <f>หนองบัวลำภู!AF79</f>
        <v>247127.42</v>
      </c>
      <c r="N168" s="139"/>
      <c r="O168" s="139"/>
      <c r="P168" s="139"/>
      <c r="Q168" s="131">
        <f t="shared" si="5"/>
        <v>-3511.4000000000233</v>
      </c>
      <c r="R168" s="132">
        <f t="shared" si="6"/>
        <v>92.912288329519441</v>
      </c>
    </row>
    <row r="169" spans="1:18" s="150" customFormat="1" x14ac:dyDescent="0.35">
      <c r="A169" s="144">
        <v>5</v>
      </c>
      <c r="B169" s="145" t="s">
        <v>63</v>
      </c>
      <c r="C169" s="145"/>
      <c r="D169" s="145"/>
      <c r="E169" s="145" t="s">
        <v>77</v>
      </c>
      <c r="F169" s="145"/>
      <c r="G169" s="145" t="s">
        <v>296</v>
      </c>
      <c r="H169" s="151">
        <f>SUM(H155:H168)</f>
        <v>48331</v>
      </c>
      <c r="I169" s="144"/>
      <c r="J169" s="147">
        <f>SUM(J155:J168)</f>
        <v>4166124.06</v>
      </c>
      <c r="K169" s="147">
        <f>SUM(K155:K168)</f>
        <v>4769349.5799999991</v>
      </c>
      <c r="L169" s="147">
        <f>SUM(L155:L168)</f>
        <v>5732520.6099999994</v>
      </c>
      <c r="M169" s="147">
        <f>SUM(M155:M168)</f>
        <v>4899953.7699999996</v>
      </c>
      <c r="N169" s="145">
        <v>13</v>
      </c>
      <c r="O169" s="145">
        <v>13</v>
      </c>
      <c r="P169" s="145">
        <f>N169-O169</f>
        <v>0</v>
      </c>
      <c r="Q169" s="148">
        <f t="shared" si="5"/>
        <v>832566.83999999985</v>
      </c>
      <c r="R169" s="149">
        <f>L169/H169</f>
        <v>118.60960067037718</v>
      </c>
    </row>
    <row r="170" spans="1:18" x14ac:dyDescent="0.35">
      <c r="A170" s="138">
        <v>1</v>
      </c>
      <c r="B170" s="139" t="s">
        <v>63</v>
      </c>
      <c r="C170" s="139" t="s">
        <v>297</v>
      </c>
      <c r="D170" s="139" t="s">
        <v>112</v>
      </c>
      <c r="E170" s="139" t="s">
        <v>5</v>
      </c>
      <c r="F170" s="139" t="s">
        <v>210</v>
      </c>
      <c r="G170" s="139" t="s">
        <v>298</v>
      </c>
      <c r="H170" s="140"/>
      <c r="I170" s="138"/>
      <c r="J170" s="141"/>
      <c r="K170" s="142"/>
      <c r="L170" s="143"/>
      <c r="M170" s="143"/>
      <c r="N170" s="139"/>
      <c r="O170" s="139"/>
      <c r="P170" s="139"/>
    </row>
    <row r="171" spans="1:18" x14ac:dyDescent="0.35">
      <c r="A171" s="138">
        <v>2</v>
      </c>
      <c r="B171" s="139" t="s">
        <v>63</v>
      </c>
      <c r="C171" s="139" t="s">
        <v>297</v>
      </c>
      <c r="D171" s="139" t="s">
        <v>112</v>
      </c>
      <c r="E171" s="139" t="s">
        <v>5</v>
      </c>
      <c r="F171" s="139" t="s">
        <v>180</v>
      </c>
      <c r="G171" s="139" t="s">
        <v>681</v>
      </c>
      <c r="H171" s="140">
        <v>4703</v>
      </c>
      <c r="I171" s="138">
        <v>4</v>
      </c>
      <c r="J171" s="141">
        <f>หนองบัวลำภู!F80</f>
        <v>333280.78000000003</v>
      </c>
      <c r="K171" s="142">
        <f>หนองบัวลำภู!AD80</f>
        <v>346594.4</v>
      </c>
      <c r="L171" s="143">
        <f>หนองบัวลำภู!AE80</f>
        <v>625965.22</v>
      </c>
      <c r="M171" s="143">
        <f>หนองบัวลำภู!AF80</f>
        <v>424819.84</v>
      </c>
      <c r="N171" s="139"/>
      <c r="O171" s="139"/>
      <c r="P171" s="139"/>
      <c r="Q171" s="131">
        <f t="shared" si="5"/>
        <v>201145.37999999995</v>
      </c>
      <c r="R171" s="132">
        <f t="shared" si="6"/>
        <v>133.09913246863704</v>
      </c>
    </row>
    <row r="172" spans="1:18" x14ac:dyDescent="0.35">
      <c r="A172" s="138">
        <v>3</v>
      </c>
      <c r="B172" s="139" t="s">
        <v>63</v>
      </c>
      <c r="C172" s="139" t="s">
        <v>297</v>
      </c>
      <c r="D172" s="139" t="s">
        <v>112</v>
      </c>
      <c r="E172" s="139" t="s">
        <v>5</v>
      </c>
      <c r="F172" s="139" t="s">
        <v>180</v>
      </c>
      <c r="G172" s="139" t="s">
        <v>682</v>
      </c>
      <c r="H172" s="140">
        <v>1824</v>
      </c>
      <c r="I172" s="138">
        <v>2</v>
      </c>
      <c r="J172" s="141">
        <f>หนองบัวลำภู!F81</f>
        <v>155159.35</v>
      </c>
      <c r="K172" s="142">
        <f>หนองบัวลำภู!AD81</f>
        <v>200749.43</v>
      </c>
      <c r="L172" s="143">
        <f>หนองบัวลำภู!AE81</f>
        <v>380804.33999999997</v>
      </c>
      <c r="M172" s="143">
        <f>หนองบัวลำภู!AF81</f>
        <v>302639.74</v>
      </c>
      <c r="N172" s="139"/>
      <c r="O172" s="139"/>
      <c r="P172" s="139"/>
      <c r="Q172" s="131">
        <f t="shared" si="5"/>
        <v>78164.599999999977</v>
      </c>
      <c r="R172" s="132">
        <f t="shared" si="6"/>
        <v>208.7743092105263</v>
      </c>
    </row>
    <row r="173" spans="1:18" x14ac:dyDescent="0.35">
      <c r="A173" s="138">
        <v>4</v>
      </c>
      <c r="B173" s="139" t="s">
        <v>63</v>
      </c>
      <c r="C173" s="139" t="s">
        <v>297</v>
      </c>
      <c r="D173" s="139" t="s">
        <v>112</v>
      </c>
      <c r="E173" s="139" t="s">
        <v>5</v>
      </c>
      <c r="F173" s="139" t="s">
        <v>180</v>
      </c>
      <c r="G173" s="139" t="s">
        <v>683</v>
      </c>
      <c r="H173" s="140">
        <v>4559</v>
      </c>
      <c r="I173" s="138">
        <v>4</v>
      </c>
      <c r="J173" s="141">
        <f>หนองบัวลำภู!F82</f>
        <v>162445.32999999999</v>
      </c>
      <c r="K173" s="142">
        <f>หนองบัวลำภู!AD82</f>
        <v>89139.609999999986</v>
      </c>
      <c r="L173" s="143">
        <f>หนองบัวลำภู!AE82</f>
        <v>534470.33000000007</v>
      </c>
      <c r="M173" s="143">
        <f>หนองบัวลำภู!AF82</f>
        <v>501214.8</v>
      </c>
      <c r="N173" s="139"/>
      <c r="O173" s="139"/>
      <c r="P173" s="139"/>
      <c r="Q173" s="131">
        <f t="shared" si="5"/>
        <v>33255.530000000086</v>
      </c>
      <c r="R173" s="132">
        <f t="shared" si="6"/>
        <v>117.23411493748631</v>
      </c>
    </row>
    <row r="174" spans="1:18" x14ac:dyDescent="0.35">
      <c r="A174" s="138">
        <v>5</v>
      </c>
      <c r="B174" s="139" t="s">
        <v>63</v>
      </c>
      <c r="C174" s="139" t="s">
        <v>297</v>
      </c>
      <c r="D174" s="139" t="s">
        <v>112</v>
      </c>
      <c r="E174" s="139" t="s">
        <v>5</v>
      </c>
      <c r="F174" s="139" t="s">
        <v>180</v>
      </c>
      <c r="G174" s="139" t="s">
        <v>684</v>
      </c>
      <c r="H174" s="140">
        <v>4777</v>
      </c>
      <c r="I174" s="138">
        <v>4</v>
      </c>
      <c r="J174" s="141">
        <f>หนองบัวลำภู!F83</f>
        <v>493912.43</v>
      </c>
      <c r="K174" s="142">
        <f>หนองบัวลำภู!AD83</f>
        <v>561555.21000000008</v>
      </c>
      <c r="L174" s="143">
        <f>หนองบัวลำภู!AE83</f>
        <v>539080.22</v>
      </c>
      <c r="M174" s="143">
        <f>หนองบัวลำภู!AF83</f>
        <v>512110.02999999997</v>
      </c>
      <c r="N174" s="139"/>
      <c r="O174" s="139"/>
      <c r="P174" s="139"/>
      <c r="Q174" s="131">
        <f t="shared" si="5"/>
        <v>26970.190000000002</v>
      </c>
      <c r="R174" s="132">
        <f t="shared" si="6"/>
        <v>112.84911450701276</v>
      </c>
    </row>
    <row r="175" spans="1:18" x14ac:dyDescent="0.35">
      <c r="A175" s="138">
        <v>6</v>
      </c>
      <c r="B175" s="139" t="s">
        <v>63</v>
      </c>
      <c r="C175" s="139" t="s">
        <v>297</v>
      </c>
      <c r="D175" s="139" t="s">
        <v>112</v>
      </c>
      <c r="E175" s="139" t="s">
        <v>5</v>
      </c>
      <c r="F175" s="139" t="s">
        <v>180</v>
      </c>
      <c r="G175" s="139" t="s">
        <v>685</v>
      </c>
      <c r="H175" s="140">
        <v>2103</v>
      </c>
      <c r="I175" s="138">
        <v>2</v>
      </c>
      <c r="J175" s="141">
        <f>หนองบัวลำภู!F84</f>
        <v>44899.45</v>
      </c>
      <c r="K175" s="142">
        <f>หนองบัวลำภู!AD84</f>
        <v>60008.509999999995</v>
      </c>
      <c r="L175" s="143">
        <f>หนองบัวลำภู!AE84</f>
        <v>364778.23999999999</v>
      </c>
      <c r="M175" s="143">
        <f>หนองบัวลำภู!AF84</f>
        <v>352377.92000000004</v>
      </c>
      <c r="N175" s="139"/>
      <c r="O175" s="139"/>
      <c r="P175" s="139"/>
      <c r="Q175" s="131">
        <f t="shared" si="5"/>
        <v>12400.319999999949</v>
      </c>
      <c r="R175" s="132">
        <f t="shared" si="6"/>
        <v>173.45612933903945</v>
      </c>
    </row>
    <row r="176" spans="1:18" x14ac:dyDescent="0.35">
      <c r="A176" s="138">
        <v>7</v>
      </c>
      <c r="B176" s="139" t="s">
        <v>63</v>
      </c>
      <c r="C176" s="139" t="s">
        <v>297</v>
      </c>
      <c r="D176" s="139" t="s">
        <v>112</v>
      </c>
      <c r="E176" s="139" t="s">
        <v>5</v>
      </c>
      <c r="F176" s="139" t="s">
        <v>180</v>
      </c>
      <c r="G176" s="139" t="s">
        <v>686</v>
      </c>
      <c r="H176" s="140">
        <v>5166</v>
      </c>
      <c r="I176" s="138">
        <v>4</v>
      </c>
      <c r="J176" s="141">
        <f>หนองบัวลำภู!F85</f>
        <v>442261.54</v>
      </c>
      <c r="K176" s="142">
        <f>หนองบัวลำภู!AD85</f>
        <v>488186.52</v>
      </c>
      <c r="L176" s="143">
        <f>หนองบัวลำภู!AE85</f>
        <v>472400.17000000004</v>
      </c>
      <c r="M176" s="143">
        <f>หนองบัวลำภู!AF85</f>
        <v>482986.22</v>
      </c>
      <c r="N176" s="139"/>
      <c r="O176" s="139"/>
      <c r="P176" s="139"/>
      <c r="Q176" s="131">
        <f t="shared" si="5"/>
        <v>-10586.04999999993</v>
      </c>
      <c r="R176" s="132">
        <f t="shared" si="6"/>
        <v>91.444090205187777</v>
      </c>
    </row>
    <row r="177" spans="1:18" x14ac:dyDescent="0.35">
      <c r="A177" s="138">
        <v>8</v>
      </c>
      <c r="B177" s="139" t="s">
        <v>63</v>
      </c>
      <c r="C177" s="139" t="s">
        <v>297</v>
      </c>
      <c r="D177" s="139" t="s">
        <v>112</v>
      </c>
      <c r="E177" s="139" t="s">
        <v>5</v>
      </c>
      <c r="F177" s="139" t="s">
        <v>180</v>
      </c>
      <c r="G177" s="139" t="s">
        <v>687</v>
      </c>
      <c r="H177" s="140">
        <v>3557</v>
      </c>
      <c r="I177" s="138">
        <v>3</v>
      </c>
      <c r="J177" s="141">
        <f>หนองบัวลำภู!F86</f>
        <v>446778.89</v>
      </c>
      <c r="K177" s="142">
        <f>หนองบัวลำภู!AD86</f>
        <v>480073.05</v>
      </c>
      <c r="L177" s="143">
        <f>หนองบัวลำภู!AE86</f>
        <v>379398.95</v>
      </c>
      <c r="M177" s="143">
        <f>หนองบัวลำภู!AF86</f>
        <v>363062.13</v>
      </c>
      <c r="N177" s="139"/>
      <c r="O177" s="139"/>
      <c r="P177" s="139"/>
      <c r="Q177" s="131">
        <f t="shared" si="5"/>
        <v>16336.820000000007</v>
      </c>
      <c r="R177" s="132">
        <f t="shared" si="6"/>
        <v>106.66262299690752</v>
      </c>
    </row>
    <row r="178" spans="1:18" s="150" customFormat="1" x14ac:dyDescent="0.35">
      <c r="A178" s="144">
        <v>6</v>
      </c>
      <c r="B178" s="145" t="s">
        <v>63</v>
      </c>
      <c r="C178" s="145"/>
      <c r="D178" s="145"/>
      <c r="E178" s="145" t="s">
        <v>77</v>
      </c>
      <c r="F178" s="145"/>
      <c r="G178" s="145" t="s">
        <v>299</v>
      </c>
      <c r="H178" s="151">
        <f>SUM(H170:H177)</f>
        <v>26689</v>
      </c>
      <c r="I178" s="144"/>
      <c r="J178" s="147">
        <f>SUM(J170:J177)</f>
        <v>2078737.77</v>
      </c>
      <c r="K178" s="147">
        <f>SUM(K170:K177)</f>
        <v>2226306.73</v>
      </c>
      <c r="L178" s="147">
        <f>SUM(L170:L177)</f>
        <v>3296897.47</v>
      </c>
      <c r="M178" s="147">
        <f>SUM(M170:M177)</f>
        <v>2939210.6799999997</v>
      </c>
      <c r="N178" s="145">
        <v>7</v>
      </c>
      <c r="O178" s="145">
        <v>7</v>
      </c>
      <c r="P178" s="145">
        <v>0</v>
      </c>
      <c r="Q178" s="148">
        <f t="shared" si="5"/>
        <v>357686.7900000005</v>
      </c>
      <c r="R178" s="149">
        <f t="shared" si="6"/>
        <v>123.53019858368617</v>
      </c>
    </row>
    <row r="179" spans="1:18" s="150" customFormat="1" ht="21.75" thickBot="1" x14ac:dyDescent="0.4">
      <c r="A179" s="159"/>
      <c r="B179" s="160" t="s">
        <v>63</v>
      </c>
      <c r="C179" s="160" t="s">
        <v>63</v>
      </c>
      <c r="D179" s="160" t="s">
        <v>63</v>
      </c>
      <c r="E179" s="160" t="s">
        <v>63</v>
      </c>
      <c r="F179" s="160"/>
      <c r="G179" s="160" t="s">
        <v>300</v>
      </c>
      <c r="H179" s="161">
        <f>H105+H119+H135+H154+H169+H178</f>
        <v>334001</v>
      </c>
      <c r="I179" s="159"/>
      <c r="J179" s="162">
        <f t="shared" ref="J179:N179" si="7">J105+J119+J135+J154+J169+J178</f>
        <v>29006538.439999998</v>
      </c>
      <c r="K179" s="163">
        <f t="shared" si="7"/>
        <v>32742245.455000002</v>
      </c>
      <c r="L179" s="162">
        <f t="shared" si="7"/>
        <v>40966297.119999997</v>
      </c>
      <c r="M179" s="162">
        <f t="shared" si="7"/>
        <v>38865321.944999993</v>
      </c>
      <c r="N179" s="160">
        <f t="shared" si="7"/>
        <v>83</v>
      </c>
      <c r="O179" s="160">
        <f>O105+O119+O135+O154+O169+O178</f>
        <v>83</v>
      </c>
      <c r="P179" s="160">
        <f>N179-O179</f>
        <v>0</v>
      </c>
      <c r="Q179" s="148">
        <f t="shared" si="5"/>
        <v>2100975.1750000045</v>
      </c>
      <c r="R179" s="149">
        <f t="shared" si="6"/>
        <v>122.65321696641627</v>
      </c>
    </row>
    <row r="180" spans="1:18" s="150" customFormat="1" ht="22.5" thickTop="1" thickBot="1" x14ac:dyDescent="0.4">
      <c r="A180" s="164"/>
      <c r="B180" s="165"/>
      <c r="C180" s="165"/>
      <c r="D180" s="165"/>
      <c r="E180" s="323" t="s">
        <v>301</v>
      </c>
      <c r="F180" s="324"/>
      <c r="G180" s="325"/>
      <c r="H180" s="166"/>
      <c r="I180" s="164"/>
      <c r="J180" s="167">
        <f>J179/O179</f>
        <v>349476.36674698791</v>
      </c>
      <c r="K180" s="168">
        <f>K179/O179</f>
        <v>394484.88500000001</v>
      </c>
      <c r="L180" s="167">
        <f>L179/O179</f>
        <v>493569.84481927706</v>
      </c>
      <c r="M180" s="167">
        <f>M179/O179</f>
        <v>468256.89090361435</v>
      </c>
      <c r="N180" s="165"/>
      <c r="O180" s="165"/>
      <c r="P180" s="165"/>
      <c r="Q180" s="131">
        <f t="shared" si="5"/>
        <v>25312.953915662714</v>
      </c>
      <c r="R180" s="132"/>
    </row>
    <row r="181" spans="1:18" s="150" customFormat="1" ht="21.75" thickTop="1" x14ac:dyDescent="0.35">
      <c r="A181" s="175">
        <v>1</v>
      </c>
      <c r="B181" s="176" t="s">
        <v>64</v>
      </c>
      <c r="C181" s="176" t="s">
        <v>302</v>
      </c>
      <c r="D181" s="176" t="s">
        <v>303</v>
      </c>
      <c r="E181" s="176" t="s">
        <v>43</v>
      </c>
      <c r="F181" s="176" t="s">
        <v>304</v>
      </c>
      <c r="G181" s="176" t="s">
        <v>43</v>
      </c>
      <c r="H181" s="177"/>
      <c r="I181" s="175"/>
      <c r="J181" s="178"/>
      <c r="K181" s="179"/>
      <c r="L181" s="180"/>
      <c r="M181" s="180"/>
      <c r="N181" s="181"/>
      <c r="O181" s="181"/>
      <c r="P181" s="181"/>
      <c r="Q181" s="148"/>
      <c r="R181" s="149"/>
    </row>
    <row r="182" spans="1:18" x14ac:dyDescent="0.35">
      <c r="A182" s="138">
        <v>2</v>
      </c>
      <c r="B182" s="139" t="s">
        <v>64</v>
      </c>
      <c r="C182" s="139" t="s">
        <v>302</v>
      </c>
      <c r="D182" s="139" t="s">
        <v>303</v>
      </c>
      <c r="E182" s="139" t="s">
        <v>43</v>
      </c>
      <c r="F182" s="139" t="s">
        <v>180</v>
      </c>
      <c r="G182" s="139" t="s">
        <v>816</v>
      </c>
      <c r="H182" s="140">
        <v>6923</v>
      </c>
      <c r="I182" s="138">
        <v>5</v>
      </c>
      <c r="J182" s="141">
        <f>อุดรธานี!F10</f>
        <v>647936.16</v>
      </c>
      <c r="K182" s="142">
        <f>อุดรธานี!AK10</f>
        <v>1210970.6600000001</v>
      </c>
      <c r="L182" s="143">
        <f>อุดรธานี!AL10</f>
        <v>795779.06</v>
      </c>
      <c r="M182" s="143">
        <f>อุดรธานี!AM10</f>
        <v>754630.96000000008</v>
      </c>
      <c r="N182" s="139"/>
      <c r="O182" s="139"/>
      <c r="P182" s="139"/>
      <c r="Q182" s="131">
        <f t="shared" si="5"/>
        <v>41148.099999999977</v>
      </c>
      <c r="R182" s="132">
        <f t="shared" si="6"/>
        <v>114.94714141268237</v>
      </c>
    </row>
    <row r="183" spans="1:18" x14ac:dyDescent="0.35">
      <c r="A183" s="138">
        <v>3</v>
      </c>
      <c r="B183" s="139" t="s">
        <v>64</v>
      </c>
      <c r="C183" s="139" t="s">
        <v>302</v>
      </c>
      <c r="D183" s="139" t="s">
        <v>303</v>
      </c>
      <c r="E183" s="139" t="s">
        <v>43</v>
      </c>
      <c r="F183" s="139" t="s">
        <v>180</v>
      </c>
      <c r="G183" s="139" t="s">
        <v>817</v>
      </c>
      <c r="H183" s="140">
        <v>7817</v>
      </c>
      <c r="I183" s="138">
        <v>5</v>
      </c>
      <c r="J183" s="141">
        <f>อุดรธานี!F11</f>
        <v>269987.13</v>
      </c>
      <c r="K183" s="142">
        <f>อุดรธานี!AK11</f>
        <v>958202.1</v>
      </c>
      <c r="L183" s="143">
        <f>อุดรธานี!AL11</f>
        <v>432190.61</v>
      </c>
      <c r="M183" s="143">
        <f>อุดรธานี!AM11</f>
        <v>732348.47</v>
      </c>
      <c r="N183" s="139"/>
      <c r="O183" s="139"/>
      <c r="P183" s="139"/>
      <c r="Q183" s="131">
        <f t="shared" si="5"/>
        <v>-300157.86</v>
      </c>
      <c r="R183" s="132">
        <f t="shared" si="6"/>
        <v>55.288551874120508</v>
      </c>
    </row>
    <row r="184" spans="1:18" x14ac:dyDescent="0.35">
      <c r="A184" s="138">
        <v>4</v>
      </c>
      <c r="B184" s="139" t="s">
        <v>64</v>
      </c>
      <c r="C184" s="139" t="s">
        <v>302</v>
      </c>
      <c r="D184" s="139" t="s">
        <v>303</v>
      </c>
      <c r="E184" s="139" t="s">
        <v>43</v>
      </c>
      <c r="F184" s="139" t="s">
        <v>180</v>
      </c>
      <c r="G184" s="139" t="s">
        <v>818</v>
      </c>
      <c r="H184" s="140">
        <v>11016</v>
      </c>
      <c r="I184" s="138">
        <v>5</v>
      </c>
      <c r="J184" s="141">
        <f>อุดรธานี!F12</f>
        <v>2084966.42</v>
      </c>
      <c r="K184" s="142">
        <f>อุดรธานี!AK12</f>
        <v>2418860.0199999996</v>
      </c>
      <c r="L184" s="143">
        <f>อุดรธานี!AL12</f>
        <v>329814.71000000002</v>
      </c>
      <c r="M184" s="143">
        <f>อุดรธานี!AM12</f>
        <v>781731.40999999992</v>
      </c>
      <c r="N184" s="139"/>
      <c r="O184" s="139"/>
      <c r="P184" s="139"/>
      <c r="Q184" s="131">
        <f t="shared" si="5"/>
        <v>-451916.6999999999</v>
      </c>
      <c r="R184" s="132">
        <f t="shared" si="6"/>
        <v>29.93960693536674</v>
      </c>
    </row>
    <row r="185" spans="1:18" x14ac:dyDescent="0.35">
      <c r="A185" s="138">
        <v>5</v>
      </c>
      <c r="B185" s="139" t="s">
        <v>64</v>
      </c>
      <c r="C185" s="139" t="s">
        <v>302</v>
      </c>
      <c r="D185" s="139" t="s">
        <v>303</v>
      </c>
      <c r="E185" s="139" t="s">
        <v>43</v>
      </c>
      <c r="F185" s="139" t="s">
        <v>180</v>
      </c>
      <c r="G185" s="139" t="s">
        <v>819</v>
      </c>
      <c r="H185" s="140">
        <v>5402</v>
      </c>
      <c r="I185" s="138">
        <v>4</v>
      </c>
      <c r="J185" s="141">
        <f>อุดรธานี!F13</f>
        <v>1173224.74</v>
      </c>
      <c r="K185" s="142">
        <f>อุดรธานี!AK13</f>
        <v>1329821.32</v>
      </c>
      <c r="L185" s="143">
        <f>อุดรธานี!AL13</f>
        <v>632123.23</v>
      </c>
      <c r="M185" s="143">
        <f>อุดรธานี!AM13</f>
        <v>669363.71</v>
      </c>
      <c r="N185" s="139"/>
      <c r="O185" s="139"/>
      <c r="P185" s="139"/>
      <c r="Q185" s="131">
        <f t="shared" si="5"/>
        <v>-37240.479999999981</v>
      </c>
      <c r="R185" s="132">
        <f t="shared" si="6"/>
        <v>117.01651795631247</v>
      </c>
    </row>
    <row r="186" spans="1:18" x14ac:dyDescent="0.35">
      <c r="A186" s="138">
        <v>6</v>
      </c>
      <c r="B186" s="139" t="s">
        <v>64</v>
      </c>
      <c r="C186" s="139" t="s">
        <v>302</v>
      </c>
      <c r="D186" s="139" t="s">
        <v>303</v>
      </c>
      <c r="E186" s="139" t="s">
        <v>43</v>
      </c>
      <c r="F186" s="139" t="s">
        <v>180</v>
      </c>
      <c r="G186" s="139" t="s">
        <v>820</v>
      </c>
      <c r="H186" s="140">
        <v>4500</v>
      </c>
      <c r="I186" s="138">
        <v>3</v>
      </c>
      <c r="J186" s="141">
        <f>อุดรธานี!F14</f>
        <v>321181.19</v>
      </c>
      <c r="K186" s="142">
        <f>อุดรธานี!AK14</f>
        <v>398829.70999999996</v>
      </c>
      <c r="L186" s="143">
        <f>อุดรธานี!AL14</f>
        <v>309143.11</v>
      </c>
      <c r="M186" s="143">
        <f>อุดรธานี!AM14</f>
        <v>567899.22</v>
      </c>
      <c r="N186" s="139"/>
      <c r="O186" s="139"/>
      <c r="P186" s="139"/>
      <c r="Q186" s="131">
        <f t="shared" si="5"/>
        <v>-258756.11</v>
      </c>
      <c r="R186" s="132">
        <f t="shared" si="6"/>
        <v>68.698468888888883</v>
      </c>
    </row>
    <row r="187" spans="1:18" x14ac:dyDescent="0.35">
      <c r="A187" s="138">
        <v>7</v>
      </c>
      <c r="B187" s="139" t="s">
        <v>64</v>
      </c>
      <c r="C187" s="139" t="s">
        <v>302</v>
      </c>
      <c r="D187" s="139" t="s">
        <v>303</v>
      </c>
      <c r="E187" s="139" t="s">
        <v>43</v>
      </c>
      <c r="F187" s="139" t="s">
        <v>180</v>
      </c>
      <c r="G187" s="139" t="s">
        <v>821</v>
      </c>
      <c r="H187" s="140">
        <v>8215</v>
      </c>
      <c r="I187" s="138">
        <v>5</v>
      </c>
      <c r="J187" s="141">
        <f>อุดรธานี!F15</f>
        <v>835192.81</v>
      </c>
      <c r="K187" s="142">
        <f>อุดรธานี!AK15</f>
        <v>1150410.8700000001</v>
      </c>
      <c r="L187" s="143">
        <f>อุดรธานี!AL15</f>
        <v>754665.67999999993</v>
      </c>
      <c r="M187" s="143">
        <f>อุดรธานี!AM15</f>
        <v>771867.91</v>
      </c>
      <c r="N187" s="139"/>
      <c r="O187" s="139"/>
      <c r="P187" s="139"/>
      <c r="Q187" s="131">
        <f t="shared" si="5"/>
        <v>-17202.230000000098</v>
      </c>
      <c r="R187" s="132">
        <f t="shared" si="6"/>
        <v>91.864355447352395</v>
      </c>
    </row>
    <row r="188" spans="1:18" x14ac:dyDescent="0.35">
      <c r="A188" s="138">
        <v>8</v>
      </c>
      <c r="B188" s="139" t="s">
        <v>64</v>
      </c>
      <c r="C188" s="139" t="s">
        <v>302</v>
      </c>
      <c r="D188" s="139" t="s">
        <v>303</v>
      </c>
      <c r="E188" s="139" t="s">
        <v>43</v>
      </c>
      <c r="F188" s="139" t="s">
        <v>180</v>
      </c>
      <c r="G188" s="139" t="s">
        <v>822</v>
      </c>
      <c r="H188" s="140">
        <v>8736</v>
      </c>
      <c r="I188" s="138">
        <v>5</v>
      </c>
      <c r="J188" s="141">
        <f>อุดรธานี!F16</f>
        <v>1394894.53</v>
      </c>
      <c r="K188" s="142">
        <f>อุดรธานี!AK16</f>
        <v>1710417.44</v>
      </c>
      <c r="L188" s="143">
        <f>อุดรธานี!AL16</f>
        <v>480012.77</v>
      </c>
      <c r="M188" s="143">
        <f>อุดรธานี!AM16</f>
        <v>738065.37</v>
      </c>
      <c r="N188" s="139"/>
      <c r="O188" s="139"/>
      <c r="P188" s="139"/>
      <c r="Q188" s="131">
        <f t="shared" si="5"/>
        <v>-258052.59999999998</v>
      </c>
      <c r="R188" s="132">
        <f t="shared" si="6"/>
        <v>54.946516712454212</v>
      </c>
    </row>
    <row r="189" spans="1:18" x14ac:dyDescent="0.35">
      <c r="A189" s="138">
        <v>9</v>
      </c>
      <c r="B189" s="139" t="s">
        <v>64</v>
      </c>
      <c r="C189" s="139" t="s">
        <v>302</v>
      </c>
      <c r="D189" s="139" t="s">
        <v>303</v>
      </c>
      <c r="E189" s="139" t="s">
        <v>43</v>
      </c>
      <c r="F189" s="139" t="s">
        <v>180</v>
      </c>
      <c r="G189" s="139" t="s">
        <v>823</v>
      </c>
      <c r="H189" s="140">
        <v>4649</v>
      </c>
      <c r="I189" s="138">
        <v>4</v>
      </c>
      <c r="J189" s="141">
        <f>อุดรธานี!F17</f>
        <v>512661.13</v>
      </c>
      <c r="K189" s="142">
        <f>อุดรธานี!AK17</f>
        <v>710771.29</v>
      </c>
      <c r="L189" s="143">
        <f>อุดรธานี!AL17</f>
        <v>652909.67999999993</v>
      </c>
      <c r="M189" s="143">
        <f>อุดรธานี!AM17</f>
        <v>780868.14</v>
      </c>
      <c r="N189" s="139"/>
      <c r="O189" s="139"/>
      <c r="P189" s="139"/>
      <c r="Q189" s="131">
        <f t="shared" si="5"/>
        <v>-127958.46000000008</v>
      </c>
      <c r="R189" s="132">
        <f t="shared" si="6"/>
        <v>140.4408862120886</v>
      </c>
    </row>
    <row r="190" spans="1:18" x14ac:dyDescent="0.35">
      <c r="A190" s="138">
        <v>10</v>
      </c>
      <c r="B190" s="139" t="s">
        <v>64</v>
      </c>
      <c r="C190" s="139" t="s">
        <v>302</v>
      </c>
      <c r="D190" s="139" t="s">
        <v>303</v>
      </c>
      <c r="E190" s="139" t="s">
        <v>43</v>
      </c>
      <c r="F190" s="139" t="s">
        <v>180</v>
      </c>
      <c r="G190" s="139" t="s">
        <v>824</v>
      </c>
      <c r="H190" s="140">
        <v>8434</v>
      </c>
      <c r="I190" s="138">
        <v>5</v>
      </c>
      <c r="J190" s="141">
        <f>อุดรธานี!F18</f>
        <v>1651400.84</v>
      </c>
      <c r="K190" s="142">
        <f>อุดรธานี!AK18</f>
        <v>1813514.9500000002</v>
      </c>
      <c r="L190" s="143">
        <f>อุดรธานี!AL18</f>
        <v>623812.4</v>
      </c>
      <c r="M190" s="143">
        <f>อุดรธานี!AM18</f>
        <v>850682.12</v>
      </c>
      <c r="N190" s="139"/>
      <c r="O190" s="139"/>
      <c r="P190" s="139"/>
      <c r="Q190" s="131">
        <f t="shared" si="5"/>
        <v>-226869.71999999997</v>
      </c>
      <c r="R190" s="132">
        <f t="shared" si="6"/>
        <v>73.964002845624861</v>
      </c>
    </row>
    <row r="191" spans="1:18" x14ac:dyDescent="0.35">
      <c r="A191" s="138">
        <v>11</v>
      </c>
      <c r="B191" s="139" t="s">
        <v>64</v>
      </c>
      <c r="C191" s="139" t="s">
        <v>302</v>
      </c>
      <c r="D191" s="139" t="s">
        <v>303</v>
      </c>
      <c r="E191" s="139" t="s">
        <v>43</v>
      </c>
      <c r="F191" s="139" t="s">
        <v>180</v>
      </c>
      <c r="G191" s="139" t="s">
        <v>825</v>
      </c>
      <c r="H191" s="140">
        <v>9149</v>
      </c>
      <c r="I191" s="138">
        <v>5</v>
      </c>
      <c r="J191" s="141">
        <f>อุดรธานี!F19</f>
        <v>1865882.75</v>
      </c>
      <c r="K191" s="142">
        <f>อุดรธานี!AK19</f>
        <v>1648464.77</v>
      </c>
      <c r="L191" s="143">
        <f>อุดรธานี!AL19</f>
        <v>982538.41999999993</v>
      </c>
      <c r="M191" s="143">
        <f>อุดรธานี!AM19</f>
        <v>1038438.14</v>
      </c>
      <c r="N191" s="139"/>
      <c r="O191" s="139"/>
      <c r="P191" s="139"/>
      <c r="Q191" s="131">
        <f t="shared" si="5"/>
        <v>-55899.720000000088</v>
      </c>
      <c r="R191" s="132">
        <f t="shared" si="6"/>
        <v>107.39298502568586</v>
      </c>
    </row>
    <row r="192" spans="1:18" x14ac:dyDescent="0.35">
      <c r="A192" s="138">
        <v>12</v>
      </c>
      <c r="B192" s="139" t="s">
        <v>64</v>
      </c>
      <c r="C192" s="139" t="s">
        <v>302</v>
      </c>
      <c r="D192" s="139" t="s">
        <v>303</v>
      </c>
      <c r="E192" s="139" t="s">
        <v>43</v>
      </c>
      <c r="F192" s="139" t="s">
        <v>180</v>
      </c>
      <c r="G192" s="139" t="s">
        <v>826</v>
      </c>
      <c r="H192" s="140">
        <v>6199</v>
      </c>
      <c r="I192" s="138">
        <v>5</v>
      </c>
      <c r="J192" s="141">
        <f>อุดรธานี!F20</f>
        <v>1660548.65</v>
      </c>
      <c r="K192" s="142">
        <f>อุดรธานี!AK20</f>
        <v>2200677.69</v>
      </c>
      <c r="L192" s="143">
        <f>อุดรธานี!AL20</f>
        <v>714631.73</v>
      </c>
      <c r="M192" s="143">
        <f>อุดรธานี!AM20</f>
        <v>822722.24</v>
      </c>
      <c r="N192" s="139"/>
      <c r="O192" s="139"/>
      <c r="P192" s="139"/>
      <c r="Q192" s="131">
        <f t="shared" si="5"/>
        <v>-108090.51000000001</v>
      </c>
      <c r="R192" s="132">
        <f t="shared" si="6"/>
        <v>115.28177609291821</v>
      </c>
    </row>
    <row r="193" spans="1:18" x14ac:dyDescent="0.35">
      <c r="A193" s="138">
        <v>13</v>
      </c>
      <c r="B193" s="139" t="s">
        <v>64</v>
      </c>
      <c r="C193" s="139" t="s">
        <v>302</v>
      </c>
      <c r="D193" s="139" t="s">
        <v>303</v>
      </c>
      <c r="E193" s="139" t="s">
        <v>43</v>
      </c>
      <c r="F193" s="139" t="s">
        <v>180</v>
      </c>
      <c r="G193" s="139" t="s">
        <v>827</v>
      </c>
      <c r="H193" s="140">
        <v>5135</v>
      </c>
      <c r="I193" s="138">
        <v>4</v>
      </c>
      <c r="J193" s="141">
        <f>อุดรธานี!F21</f>
        <v>271575.88</v>
      </c>
      <c r="K193" s="142">
        <f>อุดรธานี!AK21</f>
        <v>565669.68000000005</v>
      </c>
      <c r="L193" s="143">
        <f>อุดรธานี!AL21</f>
        <v>418624.45</v>
      </c>
      <c r="M193" s="143">
        <f>อุดรธานี!AM21</f>
        <v>444366.1</v>
      </c>
      <c r="N193" s="139"/>
      <c r="O193" s="139"/>
      <c r="P193" s="139"/>
      <c r="Q193" s="131">
        <f t="shared" si="5"/>
        <v>-25741.649999999965</v>
      </c>
      <c r="R193" s="132">
        <f t="shared" si="6"/>
        <v>81.523748782862711</v>
      </c>
    </row>
    <row r="194" spans="1:18" x14ac:dyDescent="0.35">
      <c r="A194" s="138">
        <v>14</v>
      </c>
      <c r="B194" s="139" t="s">
        <v>64</v>
      </c>
      <c r="C194" s="139" t="s">
        <v>302</v>
      </c>
      <c r="D194" s="139" t="s">
        <v>303</v>
      </c>
      <c r="E194" s="139" t="s">
        <v>43</v>
      </c>
      <c r="F194" s="139" t="s">
        <v>180</v>
      </c>
      <c r="G194" s="139" t="s">
        <v>828</v>
      </c>
      <c r="H194" s="140">
        <v>10482</v>
      </c>
      <c r="I194" s="138">
        <v>5</v>
      </c>
      <c r="J194" s="141">
        <f>อุดรธานี!F22</f>
        <v>2209521.0299999998</v>
      </c>
      <c r="K194" s="142">
        <f>อุดรธานี!AK22</f>
        <v>2620527.5499999998</v>
      </c>
      <c r="L194" s="143">
        <f>อุดรธานี!AL22</f>
        <v>1001682.0800000001</v>
      </c>
      <c r="M194" s="143">
        <f>อุดรธานี!AM22</f>
        <v>1171592.74</v>
      </c>
      <c r="N194" s="139"/>
      <c r="O194" s="139"/>
      <c r="P194" s="139"/>
      <c r="Q194" s="131">
        <f t="shared" si="5"/>
        <v>-169910.65999999992</v>
      </c>
      <c r="R194" s="132">
        <f t="shared" si="6"/>
        <v>95.562114100362535</v>
      </c>
    </row>
    <row r="195" spans="1:18" x14ac:dyDescent="0.35">
      <c r="A195" s="138">
        <v>15</v>
      </c>
      <c r="B195" s="139" t="s">
        <v>64</v>
      </c>
      <c r="C195" s="139" t="s">
        <v>302</v>
      </c>
      <c r="D195" s="139" t="s">
        <v>303</v>
      </c>
      <c r="E195" s="139" t="s">
        <v>43</v>
      </c>
      <c r="F195" s="139" t="s">
        <v>180</v>
      </c>
      <c r="G195" s="139" t="s">
        <v>829</v>
      </c>
      <c r="H195" s="140">
        <v>8929</v>
      </c>
      <c r="I195" s="138">
        <v>5</v>
      </c>
      <c r="J195" s="141">
        <f>อุดรธานี!F23</f>
        <v>450698.33</v>
      </c>
      <c r="K195" s="142">
        <f>อุดรธานี!AK23</f>
        <v>813653.62</v>
      </c>
      <c r="L195" s="143">
        <f>อุดรธานี!AL23</f>
        <v>889787.54</v>
      </c>
      <c r="M195" s="143">
        <f>อุดรธานี!AM23</f>
        <v>1178885.6300000001</v>
      </c>
      <c r="N195" s="139"/>
      <c r="O195" s="139"/>
      <c r="P195" s="139"/>
      <c r="Q195" s="131">
        <f t="shared" si="5"/>
        <v>-289098.09000000008</v>
      </c>
      <c r="R195" s="132">
        <f t="shared" si="6"/>
        <v>99.651421211781837</v>
      </c>
    </row>
    <row r="196" spans="1:18" x14ac:dyDescent="0.35">
      <c r="A196" s="138">
        <v>16</v>
      </c>
      <c r="B196" s="139" t="s">
        <v>64</v>
      </c>
      <c r="C196" s="139" t="s">
        <v>302</v>
      </c>
      <c r="D196" s="139" t="s">
        <v>303</v>
      </c>
      <c r="E196" s="139" t="s">
        <v>43</v>
      </c>
      <c r="F196" s="139" t="s">
        <v>180</v>
      </c>
      <c r="G196" s="139" t="s">
        <v>830</v>
      </c>
      <c r="H196" s="140">
        <v>13938</v>
      </c>
      <c r="I196" s="138">
        <v>5</v>
      </c>
      <c r="J196" s="141">
        <f>อุดรธานี!F24</f>
        <v>1732471.62</v>
      </c>
      <c r="K196" s="142">
        <f>อุดรธานี!AK24</f>
        <v>2441927.38</v>
      </c>
      <c r="L196" s="143">
        <f>อุดรธานี!AL24</f>
        <v>1074399.58</v>
      </c>
      <c r="M196" s="143">
        <f>อุดรธานี!AM24</f>
        <v>1351998.4300000002</v>
      </c>
      <c r="N196" s="139"/>
      <c r="O196" s="139"/>
      <c r="P196" s="139"/>
      <c r="Q196" s="131">
        <f t="shared" si="5"/>
        <v>-277598.85000000009</v>
      </c>
      <c r="R196" s="132">
        <f t="shared" si="6"/>
        <v>77.084200028698532</v>
      </c>
    </row>
    <row r="197" spans="1:18" x14ac:dyDescent="0.35">
      <c r="A197" s="138">
        <v>17</v>
      </c>
      <c r="B197" s="139" t="s">
        <v>64</v>
      </c>
      <c r="C197" s="139" t="s">
        <v>302</v>
      </c>
      <c r="D197" s="139" t="s">
        <v>303</v>
      </c>
      <c r="E197" s="139" t="s">
        <v>43</v>
      </c>
      <c r="F197" s="139" t="s">
        <v>180</v>
      </c>
      <c r="G197" s="139" t="s">
        <v>831</v>
      </c>
      <c r="H197" s="140">
        <v>6484</v>
      </c>
      <c r="I197" s="138">
        <v>5</v>
      </c>
      <c r="J197" s="141">
        <f>อุดรธานี!F25</f>
        <v>1204298.04</v>
      </c>
      <c r="K197" s="142">
        <f>อุดรธานี!AK25</f>
        <v>1726563.78</v>
      </c>
      <c r="L197" s="143">
        <f>อุดรธานี!AL25</f>
        <v>806303.56</v>
      </c>
      <c r="M197" s="143">
        <f>อุดรธานี!AM25</f>
        <v>981162.86999999988</v>
      </c>
      <c r="N197" s="139"/>
      <c r="O197" s="139"/>
      <c r="P197" s="139"/>
      <c r="Q197" s="131">
        <f t="shared" si="5"/>
        <v>-174859.30999999982</v>
      </c>
      <c r="R197" s="132">
        <f t="shared" si="6"/>
        <v>124.35280074028378</v>
      </c>
    </row>
    <row r="198" spans="1:18" x14ac:dyDescent="0.35">
      <c r="A198" s="138">
        <v>18</v>
      </c>
      <c r="B198" s="139" t="s">
        <v>64</v>
      </c>
      <c r="C198" s="139" t="s">
        <v>302</v>
      </c>
      <c r="D198" s="139" t="s">
        <v>303</v>
      </c>
      <c r="E198" s="139" t="s">
        <v>43</v>
      </c>
      <c r="F198" s="139" t="s">
        <v>180</v>
      </c>
      <c r="G198" s="139" t="s">
        <v>832</v>
      </c>
      <c r="H198" s="140">
        <v>4852</v>
      </c>
      <c r="I198" s="138">
        <v>4</v>
      </c>
      <c r="J198" s="141">
        <f>อุดรธานี!F26</f>
        <v>853670.73</v>
      </c>
      <c r="K198" s="142">
        <f>อุดรธานี!AK26</f>
        <v>1229738.01</v>
      </c>
      <c r="L198" s="143">
        <f>อุดรธานี!AL26</f>
        <v>449466.58</v>
      </c>
      <c r="M198" s="143">
        <f>อุดรธานี!AM26</f>
        <v>575632.97</v>
      </c>
      <c r="N198" s="139"/>
      <c r="O198" s="139"/>
      <c r="P198" s="139"/>
      <c r="Q198" s="131">
        <f t="shared" si="5"/>
        <v>-126166.38999999996</v>
      </c>
      <c r="R198" s="132">
        <f t="shared" si="6"/>
        <v>92.635321516900248</v>
      </c>
    </row>
    <row r="199" spans="1:18" x14ac:dyDescent="0.35">
      <c r="A199" s="138">
        <v>19</v>
      </c>
      <c r="B199" s="139" t="s">
        <v>64</v>
      </c>
      <c r="C199" s="139" t="s">
        <v>302</v>
      </c>
      <c r="D199" s="139" t="s">
        <v>303</v>
      </c>
      <c r="E199" s="139" t="s">
        <v>43</v>
      </c>
      <c r="F199" s="139" t="s">
        <v>180</v>
      </c>
      <c r="G199" s="139" t="s">
        <v>833</v>
      </c>
      <c r="H199" s="140">
        <v>5055</v>
      </c>
      <c r="I199" s="138">
        <v>4</v>
      </c>
      <c r="J199" s="141">
        <f>อุดรธานี!F27</f>
        <v>315577.27</v>
      </c>
      <c r="K199" s="142">
        <f>อุดรธานี!AK27</f>
        <v>1044014.3100000002</v>
      </c>
      <c r="L199" s="143">
        <f>อุดรธานี!AL27</f>
        <v>372979.41000000003</v>
      </c>
      <c r="M199" s="143">
        <f>อุดรธานี!AM27</f>
        <v>551267.40999999992</v>
      </c>
      <c r="N199" s="139"/>
      <c r="O199" s="139"/>
      <c r="P199" s="139"/>
      <c r="Q199" s="131">
        <f t="shared" ref="Q199:Q261" si="8">L199-M199</f>
        <v>-178287.99999999988</v>
      </c>
      <c r="R199" s="132">
        <f t="shared" ref="R199:R261" si="9">L199/H199</f>
        <v>73.784255192878348</v>
      </c>
    </row>
    <row r="200" spans="1:18" x14ac:dyDescent="0.35">
      <c r="A200" s="138">
        <v>20</v>
      </c>
      <c r="B200" s="139" t="s">
        <v>64</v>
      </c>
      <c r="C200" s="139" t="s">
        <v>302</v>
      </c>
      <c r="D200" s="139" t="s">
        <v>303</v>
      </c>
      <c r="E200" s="139" t="s">
        <v>43</v>
      </c>
      <c r="F200" s="139" t="s">
        <v>180</v>
      </c>
      <c r="G200" s="139" t="s">
        <v>834</v>
      </c>
      <c r="H200" s="140">
        <v>5073</v>
      </c>
      <c r="I200" s="138">
        <v>4</v>
      </c>
      <c r="J200" s="141">
        <f>อุดรธานี!F28</f>
        <v>903875.27</v>
      </c>
      <c r="K200" s="142">
        <f>อุดรธานี!AK28</f>
        <v>1339706.18</v>
      </c>
      <c r="L200" s="143">
        <f>อุดรธานี!AL28</f>
        <v>496126.98</v>
      </c>
      <c r="M200" s="143">
        <f>อุดรธานี!AM28</f>
        <v>622874.18000000005</v>
      </c>
      <c r="N200" s="139"/>
      <c r="O200" s="139"/>
      <c r="P200" s="139"/>
      <c r="Q200" s="131">
        <f t="shared" si="8"/>
        <v>-126747.20000000007</v>
      </c>
      <c r="R200" s="132">
        <f t="shared" si="9"/>
        <v>97.797551744529855</v>
      </c>
    </row>
    <row r="201" spans="1:18" x14ac:dyDescent="0.35">
      <c r="A201" s="138">
        <v>21</v>
      </c>
      <c r="B201" s="139" t="s">
        <v>64</v>
      </c>
      <c r="C201" s="139" t="s">
        <v>302</v>
      </c>
      <c r="D201" s="139" t="s">
        <v>303</v>
      </c>
      <c r="E201" s="139" t="s">
        <v>43</v>
      </c>
      <c r="F201" s="139" t="s">
        <v>180</v>
      </c>
      <c r="G201" s="139" t="s">
        <v>835</v>
      </c>
      <c r="H201" s="140">
        <v>4573</v>
      </c>
      <c r="I201" s="138">
        <v>4</v>
      </c>
      <c r="J201" s="141">
        <f>อุดรธานี!F29</f>
        <v>150752.47</v>
      </c>
      <c r="K201" s="142">
        <f>อุดรธานี!AK29</f>
        <v>297771.93</v>
      </c>
      <c r="L201" s="143">
        <f>อุดรธานี!AL29</f>
        <v>445262.34</v>
      </c>
      <c r="M201" s="143">
        <f>อุดรธานี!AM29</f>
        <v>621165.69000000006</v>
      </c>
      <c r="N201" s="139"/>
      <c r="O201" s="139"/>
      <c r="P201" s="139"/>
      <c r="Q201" s="131">
        <f t="shared" si="8"/>
        <v>-175903.35000000003</v>
      </c>
      <c r="R201" s="132">
        <f t="shared" si="9"/>
        <v>97.367666739558288</v>
      </c>
    </row>
    <row r="202" spans="1:18" x14ac:dyDescent="0.35">
      <c r="A202" s="138">
        <v>22</v>
      </c>
      <c r="B202" s="139" t="s">
        <v>64</v>
      </c>
      <c r="C202" s="139" t="s">
        <v>302</v>
      </c>
      <c r="D202" s="139" t="s">
        <v>303</v>
      </c>
      <c r="E202" s="139" t="s">
        <v>43</v>
      </c>
      <c r="F202" s="139" t="s">
        <v>180</v>
      </c>
      <c r="G202" s="139" t="s">
        <v>836</v>
      </c>
      <c r="H202" s="140">
        <v>7350</v>
      </c>
      <c r="I202" s="138">
        <v>5</v>
      </c>
      <c r="J202" s="141">
        <f>อุดรธานี!F30</f>
        <v>862408.04</v>
      </c>
      <c r="K202" s="142">
        <f>อุดรธานี!AK30</f>
        <v>1141257.76</v>
      </c>
      <c r="L202" s="143">
        <f>อุดรธานี!AL30</f>
        <v>668837.91</v>
      </c>
      <c r="M202" s="143">
        <f>อุดรธานี!AM30</f>
        <v>907257.77</v>
      </c>
      <c r="N202" s="139"/>
      <c r="O202" s="139"/>
      <c r="P202" s="139"/>
      <c r="Q202" s="131">
        <f t="shared" si="8"/>
        <v>-238419.86</v>
      </c>
      <c r="R202" s="132">
        <f t="shared" si="9"/>
        <v>90.998355102040819</v>
      </c>
    </row>
    <row r="203" spans="1:18" x14ac:dyDescent="0.35">
      <c r="A203" s="138">
        <v>23</v>
      </c>
      <c r="B203" s="139" t="s">
        <v>64</v>
      </c>
      <c r="C203" s="139" t="s">
        <v>302</v>
      </c>
      <c r="D203" s="139" t="s">
        <v>303</v>
      </c>
      <c r="E203" s="139" t="s">
        <v>43</v>
      </c>
      <c r="F203" s="139" t="s">
        <v>180</v>
      </c>
      <c r="G203" s="139" t="s">
        <v>837</v>
      </c>
      <c r="H203" s="140">
        <v>5666</v>
      </c>
      <c r="I203" s="138">
        <v>4</v>
      </c>
      <c r="J203" s="141">
        <f>อุดรธานี!F31</f>
        <v>1822888.05</v>
      </c>
      <c r="K203" s="142">
        <f>อุดรธานี!AK31</f>
        <v>2093176.71</v>
      </c>
      <c r="L203" s="143">
        <f>อุดรธานี!AL31</f>
        <v>410724.55</v>
      </c>
      <c r="M203" s="143">
        <f>อุดรธานี!AM31</f>
        <v>521813.14999999997</v>
      </c>
      <c r="N203" s="139"/>
      <c r="O203" s="139"/>
      <c r="P203" s="139"/>
      <c r="Q203" s="131">
        <f t="shared" si="8"/>
        <v>-111088.59999999998</v>
      </c>
      <c r="R203" s="132">
        <f t="shared" si="9"/>
        <v>72.489331097776201</v>
      </c>
    </row>
    <row r="204" spans="1:18" x14ac:dyDescent="0.35">
      <c r="A204" s="138">
        <v>24</v>
      </c>
      <c r="B204" s="139" t="s">
        <v>64</v>
      </c>
      <c r="C204" s="139" t="s">
        <v>302</v>
      </c>
      <c r="D204" s="139" t="s">
        <v>303</v>
      </c>
      <c r="E204" s="139" t="s">
        <v>43</v>
      </c>
      <c r="F204" s="139" t="s">
        <v>180</v>
      </c>
      <c r="G204" s="139" t="s">
        <v>838</v>
      </c>
      <c r="H204" s="140">
        <v>5772</v>
      </c>
      <c r="I204" s="138">
        <v>4</v>
      </c>
      <c r="J204" s="141">
        <f>อุดรธานี!F32</f>
        <v>727476.31</v>
      </c>
      <c r="K204" s="142">
        <f>อุดรธานี!AK32</f>
        <v>1248907.99</v>
      </c>
      <c r="L204" s="143">
        <f>อุดรธานี!AL32</f>
        <v>604089.14</v>
      </c>
      <c r="M204" s="143">
        <f>อุดรธานี!AM32</f>
        <v>675647.5</v>
      </c>
      <c r="N204" s="139"/>
      <c r="O204" s="139"/>
      <c r="P204" s="139"/>
      <c r="Q204" s="131">
        <f t="shared" si="8"/>
        <v>-71558.359999999986</v>
      </c>
      <c r="R204" s="132">
        <f t="shared" si="9"/>
        <v>104.65854816354816</v>
      </c>
    </row>
    <row r="205" spans="1:18" x14ac:dyDescent="0.35">
      <c r="A205" s="138">
        <v>25</v>
      </c>
      <c r="B205" s="139" t="s">
        <v>64</v>
      </c>
      <c r="C205" s="139" t="s">
        <v>302</v>
      </c>
      <c r="D205" s="139" t="s">
        <v>303</v>
      </c>
      <c r="E205" s="139" t="s">
        <v>43</v>
      </c>
      <c r="F205" s="139" t="s">
        <v>180</v>
      </c>
      <c r="G205" s="139" t="s">
        <v>839</v>
      </c>
      <c r="H205" s="140">
        <v>3690</v>
      </c>
      <c r="I205" s="138">
        <v>3</v>
      </c>
      <c r="J205" s="141">
        <f>อุดรธานี!F33</f>
        <v>677694.91</v>
      </c>
      <c r="K205" s="142">
        <f>อุดรธานี!AK33</f>
        <v>835668.99</v>
      </c>
      <c r="L205" s="143">
        <f>อุดรธานี!AL33</f>
        <v>554671.17000000004</v>
      </c>
      <c r="M205" s="143">
        <f>อุดรธานี!AM33</f>
        <v>534610.78</v>
      </c>
      <c r="N205" s="139"/>
      <c r="O205" s="139"/>
      <c r="P205" s="139"/>
      <c r="Q205" s="131">
        <f t="shared" si="8"/>
        <v>20060.390000000014</v>
      </c>
      <c r="R205" s="132">
        <f t="shared" si="9"/>
        <v>150.31739024390245</v>
      </c>
    </row>
    <row r="206" spans="1:18" x14ac:dyDescent="0.35">
      <c r="A206" s="138">
        <v>26</v>
      </c>
      <c r="B206" s="139" t="s">
        <v>64</v>
      </c>
      <c r="C206" s="139" t="s">
        <v>302</v>
      </c>
      <c r="D206" s="139" t="s">
        <v>303</v>
      </c>
      <c r="E206" s="139" t="s">
        <v>43</v>
      </c>
      <c r="F206" s="139" t="s">
        <v>180</v>
      </c>
      <c r="G206" s="139" t="s">
        <v>840</v>
      </c>
      <c r="H206" s="140">
        <v>6191</v>
      </c>
      <c r="I206" s="138">
        <v>5</v>
      </c>
      <c r="J206" s="141">
        <f>อุดรธานี!F34</f>
        <v>463349.53</v>
      </c>
      <c r="K206" s="142">
        <f>อุดรธานี!AK34</f>
        <v>945059.46000000008</v>
      </c>
      <c r="L206" s="143">
        <f>อุดรธานี!AL34</f>
        <v>535939.17999999993</v>
      </c>
      <c r="M206" s="143">
        <f>อุดรธานี!AM34</f>
        <v>612459.15</v>
      </c>
      <c r="N206" s="139"/>
      <c r="O206" s="139"/>
      <c r="P206" s="139"/>
      <c r="Q206" s="131">
        <f t="shared" si="8"/>
        <v>-76519.970000000088</v>
      </c>
      <c r="R206" s="132">
        <f t="shared" si="9"/>
        <v>86.567465675981254</v>
      </c>
    </row>
    <row r="207" spans="1:18" x14ac:dyDescent="0.35">
      <c r="A207" s="138">
        <v>27</v>
      </c>
      <c r="B207" s="139" t="s">
        <v>64</v>
      </c>
      <c r="C207" s="139" t="s">
        <v>302</v>
      </c>
      <c r="D207" s="139" t="s">
        <v>303</v>
      </c>
      <c r="E207" s="139" t="s">
        <v>43</v>
      </c>
      <c r="F207" s="139" t="s">
        <v>180</v>
      </c>
      <c r="G207" s="139" t="s">
        <v>841</v>
      </c>
      <c r="H207" s="140">
        <v>8132</v>
      </c>
      <c r="I207" s="138">
        <v>5</v>
      </c>
      <c r="J207" s="141">
        <f>อุดรธานี!F35</f>
        <v>1014995.54</v>
      </c>
      <c r="K207" s="142">
        <f>อุดรธานี!AK35</f>
        <v>1080096.1500000001</v>
      </c>
      <c r="L207" s="143">
        <f>อุดรธานี!AL35</f>
        <v>299781</v>
      </c>
      <c r="M207" s="143">
        <f>อุดรธานี!AM35</f>
        <v>670533.19999999995</v>
      </c>
      <c r="N207" s="139"/>
      <c r="O207" s="139"/>
      <c r="P207" s="139"/>
      <c r="Q207" s="131">
        <f t="shared" si="8"/>
        <v>-370752.19999999995</v>
      </c>
      <c r="R207" s="132">
        <f t="shared" si="9"/>
        <v>36.864363010329562</v>
      </c>
    </row>
    <row r="208" spans="1:18" x14ac:dyDescent="0.35">
      <c r="A208" s="138">
        <v>28</v>
      </c>
      <c r="B208" s="139" t="s">
        <v>64</v>
      </c>
      <c r="C208" s="139" t="s">
        <v>302</v>
      </c>
      <c r="D208" s="139" t="s">
        <v>303</v>
      </c>
      <c r="E208" s="139" t="s">
        <v>43</v>
      </c>
      <c r="F208" s="139" t="s">
        <v>180</v>
      </c>
      <c r="G208" s="139" t="s">
        <v>842</v>
      </c>
      <c r="H208" s="140">
        <v>2634</v>
      </c>
      <c r="I208" s="138">
        <v>2</v>
      </c>
      <c r="J208" s="141">
        <f>อุดรธานี!F36</f>
        <v>367554.5</v>
      </c>
      <c r="K208" s="142">
        <f>อุดรธานี!AK36</f>
        <v>586366.21</v>
      </c>
      <c r="L208" s="143">
        <f>อุดรธานี!AL36</f>
        <v>352835.31</v>
      </c>
      <c r="M208" s="143">
        <f>อุดรธานี!AM36</f>
        <v>385160.60000000003</v>
      </c>
      <c r="N208" s="139"/>
      <c r="O208" s="139"/>
      <c r="P208" s="139"/>
      <c r="Q208" s="131">
        <f t="shared" si="8"/>
        <v>-32325.290000000037</v>
      </c>
      <c r="R208" s="132">
        <f t="shared" si="9"/>
        <v>133.95417995444191</v>
      </c>
    </row>
    <row r="209" spans="1:18" x14ac:dyDescent="0.35">
      <c r="A209" s="138">
        <v>29</v>
      </c>
      <c r="B209" s="139" t="s">
        <v>64</v>
      </c>
      <c r="C209" s="139" t="s">
        <v>302</v>
      </c>
      <c r="D209" s="139" t="s">
        <v>303</v>
      </c>
      <c r="E209" s="139" t="s">
        <v>43</v>
      </c>
      <c r="F209" s="139" t="s">
        <v>180</v>
      </c>
      <c r="G209" s="139" t="s">
        <v>843</v>
      </c>
      <c r="H209" s="140">
        <v>5394</v>
      </c>
      <c r="I209" s="138">
        <v>4</v>
      </c>
      <c r="J209" s="141">
        <f>อุดรธานี!F37</f>
        <v>460929.08</v>
      </c>
      <c r="K209" s="142">
        <f>อุดรธานี!AK37</f>
        <v>653505.06000000006</v>
      </c>
      <c r="L209" s="143">
        <f>อุดรธานี!AL37</f>
        <v>137343.63</v>
      </c>
      <c r="M209" s="143">
        <f>อุดรธานี!AM37</f>
        <v>261351.15000000002</v>
      </c>
      <c r="N209" s="139"/>
      <c r="O209" s="139"/>
      <c r="P209" s="139"/>
      <c r="Q209" s="131">
        <f t="shared" si="8"/>
        <v>-124007.52000000002</v>
      </c>
      <c r="R209" s="132">
        <f t="shared" si="9"/>
        <v>25.46229699666296</v>
      </c>
    </row>
    <row r="210" spans="1:18" s="150" customFormat="1" x14ac:dyDescent="0.35">
      <c r="A210" s="144">
        <v>1</v>
      </c>
      <c r="B210" s="145" t="s">
        <v>64</v>
      </c>
      <c r="C210" s="145"/>
      <c r="D210" s="145"/>
      <c r="E210" s="145" t="s">
        <v>77</v>
      </c>
      <c r="F210" s="145"/>
      <c r="G210" s="145" t="s">
        <v>305</v>
      </c>
      <c r="H210" s="151">
        <f>SUM(H181:H209)</f>
        <v>190390</v>
      </c>
      <c r="I210" s="144"/>
      <c r="J210" s="147">
        <f>SUM(J181:J209)</f>
        <v>26907612.949999996</v>
      </c>
      <c r="K210" s="182">
        <f>SUM(K181:K209)</f>
        <v>36214551.589999996</v>
      </c>
      <c r="L210" s="147">
        <f>SUM(L181:L209)</f>
        <v>16226475.810000004</v>
      </c>
      <c r="M210" s="147">
        <f>SUM(M181:M209)</f>
        <v>20576397.009999998</v>
      </c>
      <c r="N210" s="145">
        <v>28</v>
      </c>
      <c r="O210" s="145">
        <v>28</v>
      </c>
      <c r="P210" s="145">
        <f>N210-O210</f>
        <v>0</v>
      </c>
      <c r="Q210" s="148">
        <f t="shared" si="8"/>
        <v>-4349921.1999999937</v>
      </c>
      <c r="R210" s="149">
        <f>L210/H210</f>
        <v>85.227563474972442</v>
      </c>
    </row>
    <row r="211" spans="1:18" x14ac:dyDescent="0.35">
      <c r="A211" s="138">
        <v>1</v>
      </c>
      <c r="B211" s="139" t="s">
        <v>64</v>
      </c>
      <c r="C211" s="139" t="s">
        <v>306</v>
      </c>
      <c r="D211" s="139" t="s">
        <v>85</v>
      </c>
      <c r="E211" s="139" t="s">
        <v>44</v>
      </c>
      <c r="F211" s="139" t="s">
        <v>210</v>
      </c>
      <c r="G211" s="139" t="s">
        <v>307</v>
      </c>
      <c r="H211" s="140"/>
      <c r="I211" s="138"/>
      <c r="J211" s="141"/>
      <c r="K211" s="142"/>
      <c r="L211" s="143"/>
      <c r="M211" s="143"/>
      <c r="N211" s="139"/>
      <c r="O211" s="139"/>
      <c r="P211" s="139"/>
    </row>
    <row r="212" spans="1:18" x14ac:dyDescent="0.35">
      <c r="A212" s="138">
        <v>2</v>
      </c>
      <c r="B212" s="139" t="s">
        <v>64</v>
      </c>
      <c r="C212" s="139" t="s">
        <v>306</v>
      </c>
      <c r="D212" s="139" t="s">
        <v>85</v>
      </c>
      <c r="E212" s="139" t="s">
        <v>44</v>
      </c>
      <c r="F212" s="139" t="s">
        <v>180</v>
      </c>
      <c r="G212" s="139" t="s">
        <v>844</v>
      </c>
      <c r="H212" s="140">
        <v>3425</v>
      </c>
      <c r="I212" s="138">
        <v>3</v>
      </c>
      <c r="J212" s="141">
        <f>อุดรธานี!F38</f>
        <v>601092.13</v>
      </c>
      <c r="K212" s="142">
        <f>อุดรธานี!AK38</f>
        <v>637447.64999999991</v>
      </c>
      <c r="L212" s="143">
        <f>อุดรธานี!AL38</f>
        <v>371841.22</v>
      </c>
      <c r="M212" s="143">
        <f>อุดรธานี!AM38</f>
        <v>429717.53</v>
      </c>
      <c r="N212" s="139"/>
      <c r="O212" s="139"/>
      <c r="P212" s="139"/>
      <c r="Q212" s="131">
        <f t="shared" si="8"/>
        <v>-57876.310000000056</v>
      </c>
      <c r="R212" s="132">
        <f t="shared" si="9"/>
        <v>108.56677956204379</v>
      </c>
    </row>
    <row r="213" spans="1:18" x14ac:dyDescent="0.35">
      <c r="A213" s="138">
        <v>3</v>
      </c>
      <c r="B213" s="139" t="s">
        <v>64</v>
      </c>
      <c r="C213" s="139" t="s">
        <v>306</v>
      </c>
      <c r="D213" s="139" t="s">
        <v>85</v>
      </c>
      <c r="E213" s="139" t="s">
        <v>44</v>
      </c>
      <c r="F213" s="139" t="s">
        <v>180</v>
      </c>
      <c r="G213" s="139" t="s">
        <v>845</v>
      </c>
      <c r="H213" s="140">
        <v>4047</v>
      </c>
      <c r="I213" s="138">
        <v>3</v>
      </c>
      <c r="J213" s="141">
        <f>อุดรธานี!F39</f>
        <v>979046.59</v>
      </c>
      <c r="K213" s="142">
        <f>อุดรธานี!AK39</f>
        <v>953677.45</v>
      </c>
      <c r="L213" s="143">
        <f>อุดรธานี!AL39</f>
        <v>372864.69999999995</v>
      </c>
      <c r="M213" s="143">
        <f>อุดรธานี!AM39</f>
        <v>457767.22000000003</v>
      </c>
      <c r="N213" s="139"/>
      <c r="O213" s="139"/>
      <c r="P213" s="139"/>
      <c r="Q213" s="131">
        <f t="shared" si="8"/>
        <v>-84902.520000000077</v>
      </c>
      <c r="R213" s="132">
        <f t="shared" si="9"/>
        <v>92.133605139609571</v>
      </c>
    </row>
    <row r="214" spans="1:18" x14ac:dyDescent="0.35">
      <c r="A214" s="138">
        <v>4</v>
      </c>
      <c r="B214" s="139" t="s">
        <v>64</v>
      </c>
      <c r="C214" s="139" t="s">
        <v>306</v>
      </c>
      <c r="D214" s="139" t="s">
        <v>85</v>
      </c>
      <c r="E214" s="139" t="s">
        <v>44</v>
      </c>
      <c r="F214" s="139" t="s">
        <v>180</v>
      </c>
      <c r="G214" s="139" t="s">
        <v>846</v>
      </c>
      <c r="H214" s="140">
        <v>3656</v>
      </c>
      <c r="I214" s="138">
        <v>3</v>
      </c>
      <c r="J214" s="141">
        <f>อุดรธานี!F40</f>
        <v>276392.94</v>
      </c>
      <c r="K214" s="142">
        <f>อุดรธานี!AK40</f>
        <v>346154.61</v>
      </c>
      <c r="L214" s="143">
        <f>อุดรธานี!AL40</f>
        <v>579228.75</v>
      </c>
      <c r="M214" s="143">
        <f>อุดรธานี!AM40</f>
        <v>662779.23</v>
      </c>
      <c r="N214" s="139"/>
      <c r="O214" s="139"/>
      <c r="P214" s="139"/>
      <c r="Q214" s="131">
        <f t="shared" si="8"/>
        <v>-83550.479999999981</v>
      </c>
      <c r="R214" s="132">
        <f t="shared" si="9"/>
        <v>158.43237144420132</v>
      </c>
    </row>
    <row r="215" spans="1:18" x14ac:dyDescent="0.35">
      <c r="A215" s="138">
        <v>5</v>
      </c>
      <c r="B215" s="139" t="s">
        <v>64</v>
      </c>
      <c r="C215" s="139" t="s">
        <v>306</v>
      </c>
      <c r="D215" s="139" t="s">
        <v>85</v>
      </c>
      <c r="E215" s="139" t="s">
        <v>44</v>
      </c>
      <c r="F215" s="139" t="s">
        <v>180</v>
      </c>
      <c r="G215" s="139" t="s">
        <v>847</v>
      </c>
      <c r="H215" s="140">
        <v>3640</v>
      </c>
      <c r="I215" s="138">
        <v>3</v>
      </c>
      <c r="J215" s="141">
        <f>อุดรธานี!F41</f>
        <v>54628.4</v>
      </c>
      <c r="K215" s="142">
        <f>อุดรธานี!AK41</f>
        <v>105201.20999999999</v>
      </c>
      <c r="L215" s="143">
        <f>อุดรธานี!AL41</f>
        <v>461914.92000000004</v>
      </c>
      <c r="M215" s="143">
        <f>อุดรธานี!AM41</f>
        <v>586681.01</v>
      </c>
      <c r="N215" s="139"/>
      <c r="O215" s="139"/>
      <c r="P215" s="139"/>
      <c r="Q215" s="131">
        <f t="shared" si="8"/>
        <v>-124766.08999999997</v>
      </c>
      <c r="R215" s="132">
        <f t="shared" si="9"/>
        <v>126.89970329670331</v>
      </c>
    </row>
    <row r="216" spans="1:18" x14ac:dyDescent="0.35">
      <c r="A216" s="138">
        <v>6</v>
      </c>
      <c r="B216" s="139" t="s">
        <v>64</v>
      </c>
      <c r="C216" s="139" t="s">
        <v>306</v>
      </c>
      <c r="D216" s="139" t="s">
        <v>85</v>
      </c>
      <c r="E216" s="139" t="s">
        <v>44</v>
      </c>
      <c r="F216" s="139" t="s">
        <v>180</v>
      </c>
      <c r="G216" s="139" t="s">
        <v>848</v>
      </c>
      <c r="H216" s="140">
        <v>7398</v>
      </c>
      <c r="I216" s="138">
        <v>5</v>
      </c>
      <c r="J216" s="141">
        <f>อุดรธานี!F42</f>
        <v>536213.27</v>
      </c>
      <c r="K216" s="142">
        <f>อุดรธานี!AK42</f>
        <v>513665.51000000007</v>
      </c>
      <c r="L216" s="143">
        <f>อุดรธานี!AL42</f>
        <v>812054.26</v>
      </c>
      <c r="M216" s="143">
        <f>อุดรธานี!AM42</f>
        <v>854213.08000000007</v>
      </c>
      <c r="N216" s="139"/>
      <c r="O216" s="139"/>
      <c r="P216" s="139"/>
      <c r="Q216" s="131">
        <f t="shared" si="8"/>
        <v>-42158.820000000065</v>
      </c>
      <c r="R216" s="132">
        <f t="shared" si="9"/>
        <v>109.76672884563396</v>
      </c>
    </row>
    <row r="217" spans="1:18" x14ac:dyDescent="0.35">
      <c r="A217" s="138">
        <v>7</v>
      </c>
      <c r="B217" s="139" t="s">
        <v>64</v>
      </c>
      <c r="C217" s="139" t="s">
        <v>306</v>
      </c>
      <c r="D217" s="139" t="s">
        <v>85</v>
      </c>
      <c r="E217" s="139" t="s">
        <v>44</v>
      </c>
      <c r="F217" s="139" t="s">
        <v>180</v>
      </c>
      <c r="G217" s="139" t="s">
        <v>849</v>
      </c>
      <c r="H217" s="140">
        <v>7430</v>
      </c>
      <c r="I217" s="138">
        <v>5</v>
      </c>
      <c r="J217" s="141">
        <f>อุดรธานี!F43</f>
        <v>625952.38</v>
      </c>
      <c r="K217" s="142">
        <f>อุดรธานี!AK43</f>
        <v>697887.5</v>
      </c>
      <c r="L217" s="143">
        <f>อุดรธานี!AL43</f>
        <v>568570.96</v>
      </c>
      <c r="M217" s="143">
        <f>อุดรธานี!AM43</f>
        <v>820968.42999999993</v>
      </c>
      <c r="N217" s="139"/>
      <c r="O217" s="139"/>
      <c r="P217" s="139"/>
      <c r="Q217" s="131">
        <f t="shared" si="8"/>
        <v>-252397.46999999997</v>
      </c>
      <c r="R217" s="132">
        <f t="shared" si="9"/>
        <v>76.523682368775226</v>
      </c>
    </row>
    <row r="218" spans="1:18" x14ac:dyDescent="0.35">
      <c r="A218" s="138">
        <v>8</v>
      </c>
      <c r="B218" s="139" t="s">
        <v>64</v>
      </c>
      <c r="C218" s="139" t="s">
        <v>306</v>
      </c>
      <c r="D218" s="139" t="s">
        <v>85</v>
      </c>
      <c r="E218" s="139" t="s">
        <v>44</v>
      </c>
      <c r="F218" s="139" t="s">
        <v>180</v>
      </c>
      <c r="G218" s="139" t="s">
        <v>850</v>
      </c>
      <c r="H218" s="140">
        <v>2978</v>
      </c>
      <c r="I218" s="138">
        <v>2</v>
      </c>
      <c r="J218" s="141">
        <f>อุดรธานี!F44</f>
        <v>324727.37</v>
      </c>
      <c r="K218" s="142">
        <f>อุดรธานี!AK44</f>
        <v>345291.26</v>
      </c>
      <c r="L218" s="143">
        <f>อุดรธานี!AL44</f>
        <v>304676.16000000003</v>
      </c>
      <c r="M218" s="143">
        <f>อุดรธานี!AM44</f>
        <v>503257.13</v>
      </c>
      <c r="N218" s="139"/>
      <c r="O218" s="139"/>
      <c r="P218" s="139"/>
      <c r="Q218" s="131">
        <f t="shared" si="8"/>
        <v>-198580.96999999997</v>
      </c>
      <c r="R218" s="132">
        <f t="shared" si="9"/>
        <v>102.3089858965749</v>
      </c>
    </row>
    <row r="219" spans="1:18" x14ac:dyDescent="0.35">
      <c r="A219" s="138">
        <v>9</v>
      </c>
      <c r="B219" s="139" t="s">
        <v>64</v>
      </c>
      <c r="C219" s="139" t="s">
        <v>306</v>
      </c>
      <c r="D219" s="139" t="s">
        <v>85</v>
      </c>
      <c r="E219" s="139" t="s">
        <v>44</v>
      </c>
      <c r="F219" s="139" t="s">
        <v>180</v>
      </c>
      <c r="G219" s="139" t="s">
        <v>851</v>
      </c>
      <c r="H219" s="140">
        <v>3394</v>
      </c>
      <c r="I219" s="138">
        <v>3</v>
      </c>
      <c r="J219" s="141">
        <f>อุดรธานี!F45</f>
        <v>225664.47</v>
      </c>
      <c r="K219" s="142">
        <f>อุดรธานี!AK45</f>
        <v>240102.96999999997</v>
      </c>
      <c r="L219" s="143">
        <f>อุดรธานี!AL45</f>
        <v>327187.34999999998</v>
      </c>
      <c r="M219" s="143">
        <f>อุดรธานี!AM45</f>
        <v>402892.33999999997</v>
      </c>
      <c r="N219" s="139"/>
      <c r="O219" s="139"/>
      <c r="P219" s="139"/>
      <c r="Q219" s="131">
        <f t="shared" si="8"/>
        <v>-75704.989999999991</v>
      </c>
      <c r="R219" s="132">
        <f t="shared" si="9"/>
        <v>96.401694166175602</v>
      </c>
    </row>
    <row r="220" spans="1:18" x14ac:dyDescent="0.35">
      <c r="A220" s="138">
        <v>10</v>
      </c>
      <c r="B220" s="139" t="s">
        <v>64</v>
      </c>
      <c r="C220" s="139" t="s">
        <v>306</v>
      </c>
      <c r="D220" s="139" t="s">
        <v>85</v>
      </c>
      <c r="E220" s="139" t="s">
        <v>44</v>
      </c>
      <c r="F220" s="139" t="s">
        <v>180</v>
      </c>
      <c r="G220" s="139" t="s">
        <v>852</v>
      </c>
      <c r="H220" s="140">
        <v>1969</v>
      </c>
      <c r="I220" s="138">
        <v>2</v>
      </c>
      <c r="J220" s="141">
        <f>อุดรธานี!F46</f>
        <v>147994</v>
      </c>
      <c r="K220" s="142">
        <f>อุดรธานี!AK46</f>
        <v>162744.66</v>
      </c>
      <c r="L220" s="143">
        <f>อุดรธานี!AL46</f>
        <v>273484.08999999997</v>
      </c>
      <c r="M220" s="143">
        <f>อุดรธานี!AM46</f>
        <v>364719.73000000004</v>
      </c>
      <c r="N220" s="139"/>
      <c r="O220" s="139"/>
      <c r="P220" s="139"/>
      <c r="Q220" s="131">
        <f t="shared" si="8"/>
        <v>-91235.640000000072</v>
      </c>
      <c r="R220" s="132">
        <f t="shared" si="9"/>
        <v>138.8949162011173</v>
      </c>
    </row>
    <row r="221" spans="1:18" x14ac:dyDescent="0.35">
      <c r="A221" s="138">
        <v>11</v>
      </c>
      <c r="B221" s="139" t="s">
        <v>64</v>
      </c>
      <c r="C221" s="139" t="s">
        <v>306</v>
      </c>
      <c r="D221" s="139" t="s">
        <v>85</v>
      </c>
      <c r="E221" s="139" t="s">
        <v>44</v>
      </c>
      <c r="F221" s="139" t="s">
        <v>180</v>
      </c>
      <c r="G221" s="139" t="s">
        <v>853</v>
      </c>
      <c r="H221" s="140">
        <v>3732</v>
      </c>
      <c r="I221" s="138">
        <v>3</v>
      </c>
      <c r="J221" s="141">
        <f>อุดรธานี!F47</f>
        <v>169563.16</v>
      </c>
      <c r="K221" s="142">
        <f>อุดรธานี!AK47</f>
        <v>303620.06</v>
      </c>
      <c r="L221" s="143">
        <f>อุดรธานี!AL47</f>
        <v>349334.4</v>
      </c>
      <c r="M221" s="143">
        <f>อุดรธานี!AM47</f>
        <v>487037.18</v>
      </c>
      <c r="N221" s="139"/>
      <c r="O221" s="139"/>
      <c r="P221" s="139"/>
      <c r="Q221" s="131">
        <f t="shared" si="8"/>
        <v>-137702.77999999997</v>
      </c>
      <c r="R221" s="132">
        <f t="shared" si="9"/>
        <v>93.605144694533763</v>
      </c>
    </row>
    <row r="222" spans="1:18" x14ac:dyDescent="0.35">
      <c r="A222" s="138">
        <v>12</v>
      </c>
      <c r="B222" s="139" t="s">
        <v>64</v>
      </c>
      <c r="C222" s="139" t="s">
        <v>306</v>
      </c>
      <c r="D222" s="139" t="s">
        <v>85</v>
      </c>
      <c r="E222" s="139" t="s">
        <v>44</v>
      </c>
      <c r="F222" s="139" t="s">
        <v>180</v>
      </c>
      <c r="G222" s="139" t="s">
        <v>854</v>
      </c>
      <c r="H222" s="140">
        <v>3225</v>
      </c>
      <c r="I222" s="138">
        <v>3</v>
      </c>
      <c r="J222" s="141">
        <f>อุดรธานี!F48</f>
        <v>280107.98</v>
      </c>
      <c r="K222" s="142">
        <f>อุดรธานี!AK48</f>
        <v>302264.26999999996</v>
      </c>
      <c r="L222" s="143">
        <f>อุดรธานี!AL48</f>
        <v>273672.70999999996</v>
      </c>
      <c r="M222" s="143">
        <f>อุดรธานี!AM48</f>
        <v>387614.76</v>
      </c>
      <c r="N222" s="139"/>
      <c r="O222" s="139"/>
      <c r="P222" s="139"/>
      <c r="Q222" s="131">
        <f t="shared" si="8"/>
        <v>-113942.05000000005</v>
      </c>
      <c r="R222" s="132">
        <f t="shared" si="9"/>
        <v>84.859755038759673</v>
      </c>
    </row>
    <row r="223" spans="1:18" s="150" customFormat="1" x14ac:dyDescent="0.35">
      <c r="A223" s="144">
        <v>2</v>
      </c>
      <c r="B223" s="145" t="s">
        <v>64</v>
      </c>
      <c r="C223" s="145"/>
      <c r="D223" s="145"/>
      <c r="E223" s="145" t="s">
        <v>77</v>
      </c>
      <c r="F223" s="145"/>
      <c r="G223" s="145" t="s">
        <v>308</v>
      </c>
      <c r="H223" s="151">
        <f>SUM(H211:H222)</f>
        <v>44894</v>
      </c>
      <c r="I223" s="144"/>
      <c r="J223" s="147">
        <f>SUM(J211:J222)</f>
        <v>4221382.6900000004</v>
      </c>
      <c r="K223" s="147">
        <f>SUM(K211:K222)</f>
        <v>4608057.1499999994</v>
      </c>
      <c r="L223" s="147">
        <f>SUM(L211:L222)</f>
        <v>4694829.5199999996</v>
      </c>
      <c r="M223" s="147">
        <f>SUM(M211:M222)</f>
        <v>5957647.6399999997</v>
      </c>
      <c r="N223" s="145">
        <v>11</v>
      </c>
      <c r="O223" s="145">
        <v>11</v>
      </c>
      <c r="P223" s="145">
        <f>N223-O223</f>
        <v>0</v>
      </c>
      <c r="Q223" s="148">
        <f t="shared" si="8"/>
        <v>-1262818.1200000001</v>
      </c>
      <c r="R223" s="149">
        <f>L223/H223</f>
        <v>104.57587918207332</v>
      </c>
    </row>
    <row r="224" spans="1:18" x14ac:dyDescent="0.35">
      <c r="A224" s="138">
        <v>1</v>
      </c>
      <c r="B224" s="139" t="s">
        <v>64</v>
      </c>
      <c r="C224" s="139" t="s">
        <v>31</v>
      </c>
      <c r="D224" s="139" t="s">
        <v>92</v>
      </c>
      <c r="E224" s="139" t="s">
        <v>32</v>
      </c>
      <c r="F224" s="139" t="s">
        <v>210</v>
      </c>
      <c r="G224" s="139" t="s">
        <v>309</v>
      </c>
      <c r="H224" s="140"/>
      <c r="I224" s="138"/>
      <c r="J224" s="141"/>
      <c r="K224" s="142"/>
      <c r="L224" s="143"/>
      <c r="M224" s="143"/>
      <c r="N224" s="139"/>
      <c r="O224" s="139"/>
      <c r="P224" s="139"/>
    </row>
    <row r="225" spans="1:18" x14ac:dyDescent="0.35">
      <c r="A225" s="138">
        <v>2</v>
      </c>
      <c r="B225" s="139" t="s">
        <v>64</v>
      </c>
      <c r="C225" s="139" t="s">
        <v>31</v>
      </c>
      <c r="D225" s="139" t="s">
        <v>92</v>
      </c>
      <c r="E225" s="139" t="s">
        <v>32</v>
      </c>
      <c r="F225" s="139" t="s">
        <v>180</v>
      </c>
      <c r="G225" s="139" t="s">
        <v>855</v>
      </c>
      <c r="H225" s="140">
        <v>3207</v>
      </c>
      <c r="I225" s="138">
        <v>3</v>
      </c>
      <c r="J225" s="141">
        <f>อุดรธานี!F49</f>
        <v>455177.56</v>
      </c>
      <c r="K225" s="142">
        <f>อุดรธานี!AK49</f>
        <v>705766.14</v>
      </c>
      <c r="L225" s="143">
        <f>อุดรธานี!AL49</f>
        <v>639138.92999999993</v>
      </c>
      <c r="M225" s="143">
        <f>อุดรธานี!AM49</f>
        <v>460023.55</v>
      </c>
      <c r="N225" s="139"/>
      <c r="O225" s="139"/>
      <c r="P225" s="139"/>
      <c r="Q225" s="131">
        <f t="shared" si="8"/>
        <v>179115.37999999995</v>
      </c>
      <c r="R225" s="132">
        <f t="shared" si="9"/>
        <v>199.2949579045837</v>
      </c>
    </row>
    <row r="226" spans="1:18" x14ac:dyDescent="0.35">
      <c r="A226" s="138">
        <v>3</v>
      </c>
      <c r="B226" s="139" t="s">
        <v>64</v>
      </c>
      <c r="C226" s="139" t="s">
        <v>31</v>
      </c>
      <c r="D226" s="139" t="s">
        <v>92</v>
      </c>
      <c r="E226" s="139" t="s">
        <v>32</v>
      </c>
      <c r="F226" s="139" t="s">
        <v>180</v>
      </c>
      <c r="G226" s="139" t="s">
        <v>856</v>
      </c>
      <c r="H226" s="140">
        <v>3287</v>
      </c>
      <c r="I226" s="138">
        <v>3</v>
      </c>
      <c r="J226" s="141">
        <f>อุดรธานี!F50</f>
        <v>218123.95</v>
      </c>
      <c r="K226" s="141">
        <f>อุดรธานี!AK50</f>
        <v>406091.85000000003</v>
      </c>
      <c r="L226" s="143">
        <f>อุดรธานี!AL50</f>
        <v>806682.63</v>
      </c>
      <c r="M226" s="143">
        <f>อุดรธานี!AM50</f>
        <v>601644.34</v>
      </c>
      <c r="N226" s="139"/>
      <c r="O226" s="139"/>
      <c r="P226" s="139"/>
      <c r="Q226" s="131">
        <f t="shared" si="8"/>
        <v>205038.29000000004</v>
      </c>
      <c r="R226" s="132">
        <f t="shared" si="9"/>
        <v>245.41607240644964</v>
      </c>
    </row>
    <row r="227" spans="1:18" s="189" customFormat="1" x14ac:dyDescent="0.35">
      <c r="A227" s="183">
        <v>4</v>
      </c>
      <c r="B227" s="184" t="s">
        <v>64</v>
      </c>
      <c r="C227" s="184" t="s">
        <v>31</v>
      </c>
      <c r="D227" s="184" t="s">
        <v>92</v>
      </c>
      <c r="E227" s="184" t="s">
        <v>32</v>
      </c>
      <c r="F227" s="184" t="s">
        <v>180</v>
      </c>
      <c r="G227" s="184" t="s">
        <v>857</v>
      </c>
      <c r="H227" s="185">
        <v>3009</v>
      </c>
      <c r="I227" s="186">
        <v>3</v>
      </c>
      <c r="J227" s="192">
        <f>อุดรธานี!F51</f>
        <v>50104.4</v>
      </c>
      <c r="K227" s="192">
        <f>อุดรธานี!AK51</f>
        <v>103062.95999999999</v>
      </c>
      <c r="L227" s="192">
        <f>อุดรธานี!AL51</f>
        <v>417227.67000000004</v>
      </c>
      <c r="M227" s="192">
        <f>อุดรธานี!AM51</f>
        <v>485232.21</v>
      </c>
      <c r="N227" s="184"/>
      <c r="O227" s="184"/>
      <c r="P227" s="184"/>
      <c r="Q227" s="188">
        <f t="shared" si="8"/>
        <v>-68004.539999999979</v>
      </c>
      <c r="R227" s="188">
        <f t="shared" si="9"/>
        <v>138.65991026919244</v>
      </c>
    </row>
    <row r="228" spans="1:18" s="189" customFormat="1" x14ac:dyDescent="0.35">
      <c r="A228" s="183">
        <v>5</v>
      </c>
      <c r="B228" s="184" t="s">
        <v>64</v>
      </c>
      <c r="C228" s="184" t="s">
        <v>31</v>
      </c>
      <c r="D228" s="184" t="s">
        <v>92</v>
      </c>
      <c r="E228" s="184" t="s">
        <v>32</v>
      </c>
      <c r="F228" s="184" t="s">
        <v>180</v>
      </c>
      <c r="G228" s="184" t="s">
        <v>858</v>
      </c>
      <c r="H228" s="185">
        <v>2495</v>
      </c>
      <c r="I228" s="186">
        <v>2</v>
      </c>
      <c r="J228" s="192">
        <f>อุดรธานี!F52</f>
        <v>429959.67999999999</v>
      </c>
      <c r="K228" s="192">
        <f>อุดรธานี!AK52</f>
        <v>522575.04000000004</v>
      </c>
      <c r="L228" s="192">
        <f>อุดรธานี!AL52</f>
        <v>1010853.69</v>
      </c>
      <c r="M228" s="192">
        <f>อุดรธานี!AM52</f>
        <v>644080.28</v>
      </c>
      <c r="N228" s="184"/>
      <c r="O228" s="184"/>
      <c r="P228" s="184"/>
      <c r="Q228" s="188">
        <f t="shared" si="8"/>
        <v>366773.40999999992</v>
      </c>
      <c r="R228" s="188">
        <f t="shared" si="9"/>
        <v>405.15177955911821</v>
      </c>
    </row>
    <row r="229" spans="1:18" s="189" customFormat="1" x14ac:dyDescent="0.35">
      <c r="A229" s="183">
        <v>6</v>
      </c>
      <c r="B229" s="184" t="s">
        <v>64</v>
      </c>
      <c r="C229" s="184" t="s">
        <v>31</v>
      </c>
      <c r="D229" s="184" t="s">
        <v>92</v>
      </c>
      <c r="E229" s="184" t="s">
        <v>32</v>
      </c>
      <c r="F229" s="184" t="s">
        <v>180</v>
      </c>
      <c r="G229" s="184" t="s">
        <v>859</v>
      </c>
      <c r="H229" s="185">
        <v>5264</v>
      </c>
      <c r="I229" s="186">
        <v>4</v>
      </c>
      <c r="J229" s="192">
        <f>อุดรธานี!F53</f>
        <v>160690.04</v>
      </c>
      <c r="K229" s="192">
        <f>อุดรธานี!AK53</f>
        <v>200170.92000000004</v>
      </c>
      <c r="L229" s="192">
        <f>อุดรธานี!AL53</f>
        <v>329133.84999999998</v>
      </c>
      <c r="M229" s="192">
        <f>อุดรธานี!AM53</f>
        <v>740719.65</v>
      </c>
      <c r="N229" s="184"/>
      <c r="O229" s="184"/>
      <c r="P229" s="184"/>
      <c r="Q229" s="188">
        <f t="shared" si="8"/>
        <v>-411585.80000000005</v>
      </c>
      <c r="R229" s="188">
        <f t="shared" si="9"/>
        <v>62.525427431610936</v>
      </c>
    </row>
    <row r="230" spans="1:18" s="196" customFormat="1" x14ac:dyDescent="0.35">
      <c r="A230" s="190">
        <v>7</v>
      </c>
      <c r="B230" s="191" t="s">
        <v>64</v>
      </c>
      <c r="C230" s="191" t="s">
        <v>31</v>
      </c>
      <c r="D230" s="191" t="s">
        <v>92</v>
      </c>
      <c r="E230" s="191" t="s">
        <v>32</v>
      </c>
      <c r="F230" s="191" t="s">
        <v>180</v>
      </c>
      <c r="G230" s="191" t="s">
        <v>860</v>
      </c>
      <c r="H230" s="185">
        <v>2213</v>
      </c>
      <c r="I230" s="190">
        <v>2</v>
      </c>
      <c r="J230" s="192">
        <f>อุดรธานี!F54</f>
        <v>547855.99</v>
      </c>
      <c r="K230" s="192">
        <f>อุดรธานี!AK54</f>
        <v>768689.24</v>
      </c>
      <c r="L230" s="192">
        <f>อุดรธานี!AL54</f>
        <v>572845.06000000006</v>
      </c>
      <c r="M230" s="192">
        <f>อุดรธานี!AM54</f>
        <v>414237.25</v>
      </c>
      <c r="N230" s="191"/>
      <c r="O230" s="191"/>
      <c r="P230" s="191"/>
      <c r="Q230" s="194">
        <f t="shared" si="8"/>
        <v>158607.81000000006</v>
      </c>
      <c r="R230" s="195">
        <f t="shared" si="9"/>
        <v>258.85452327157708</v>
      </c>
    </row>
    <row r="231" spans="1:18" s="196" customFormat="1" x14ac:dyDescent="0.35">
      <c r="A231" s="190">
        <v>8</v>
      </c>
      <c r="B231" s="191" t="s">
        <v>64</v>
      </c>
      <c r="C231" s="191" t="s">
        <v>31</v>
      </c>
      <c r="D231" s="191" t="s">
        <v>92</v>
      </c>
      <c r="E231" s="191" t="s">
        <v>32</v>
      </c>
      <c r="F231" s="191" t="s">
        <v>180</v>
      </c>
      <c r="G231" s="191" t="s">
        <v>861</v>
      </c>
      <c r="H231" s="185">
        <v>2562</v>
      </c>
      <c r="I231" s="190">
        <v>2</v>
      </c>
      <c r="J231" s="192">
        <f>อุดรธานี!F55</f>
        <v>262354.95</v>
      </c>
      <c r="K231" s="192">
        <f>อุดรธานี!AK55</f>
        <v>406388.96</v>
      </c>
      <c r="L231" s="192">
        <f>อุดรธานี!AL55</f>
        <v>653953.41999999993</v>
      </c>
      <c r="M231" s="192">
        <f>อุดรธานี!AM55</f>
        <v>404236.49</v>
      </c>
      <c r="N231" s="191"/>
      <c r="O231" s="191"/>
      <c r="P231" s="191"/>
      <c r="Q231" s="194">
        <f t="shared" si="8"/>
        <v>249716.92999999993</v>
      </c>
      <c r="R231" s="195">
        <f t="shared" si="9"/>
        <v>255.25113973458232</v>
      </c>
    </row>
    <row r="232" spans="1:18" s="189" customFormat="1" x14ac:dyDescent="0.35">
      <c r="A232" s="183">
        <v>9</v>
      </c>
      <c r="B232" s="184" t="s">
        <v>64</v>
      </c>
      <c r="C232" s="184" t="s">
        <v>31</v>
      </c>
      <c r="D232" s="184" t="s">
        <v>92</v>
      </c>
      <c r="E232" s="184" t="s">
        <v>32</v>
      </c>
      <c r="F232" s="184" t="s">
        <v>180</v>
      </c>
      <c r="G232" s="184" t="s">
        <v>862</v>
      </c>
      <c r="H232" s="185">
        <v>7114</v>
      </c>
      <c r="I232" s="186">
        <v>5</v>
      </c>
      <c r="J232" s="192">
        <f>อุดรธานี!F56</f>
        <v>573432.19999999995</v>
      </c>
      <c r="K232" s="192">
        <f>อุดรธานี!AK56</f>
        <v>727191.49</v>
      </c>
      <c r="L232" s="192">
        <f>อุดรธานี!AL56</f>
        <v>1060977.5899999999</v>
      </c>
      <c r="M232" s="192">
        <f>อุดรธานี!AM56</f>
        <v>791093.5</v>
      </c>
      <c r="N232" s="184"/>
      <c r="O232" s="184"/>
      <c r="P232" s="184"/>
      <c r="Q232" s="188">
        <f t="shared" si="8"/>
        <v>269884.08999999985</v>
      </c>
      <c r="R232" s="188">
        <f t="shared" si="9"/>
        <v>149.13938571830192</v>
      </c>
    </row>
    <row r="233" spans="1:18" s="196" customFormat="1" x14ac:dyDescent="0.35">
      <c r="A233" s="190">
        <v>10</v>
      </c>
      <c r="B233" s="191" t="s">
        <v>64</v>
      </c>
      <c r="C233" s="191" t="s">
        <v>31</v>
      </c>
      <c r="D233" s="191" t="s">
        <v>92</v>
      </c>
      <c r="E233" s="191" t="s">
        <v>32</v>
      </c>
      <c r="F233" s="191" t="s">
        <v>180</v>
      </c>
      <c r="G233" s="191" t="s">
        <v>863</v>
      </c>
      <c r="H233" s="185">
        <v>6804</v>
      </c>
      <c r="I233" s="190">
        <v>5</v>
      </c>
      <c r="J233" s="192">
        <f>อุดรธานี!F57</f>
        <v>477119.95</v>
      </c>
      <c r="K233" s="193">
        <f>อุดรธานี!AK57</f>
        <v>516571.58999999997</v>
      </c>
      <c r="L233" s="192">
        <f>อุดรธานี!AL57</f>
        <v>968789.93</v>
      </c>
      <c r="M233" s="192">
        <f>อุดรธานี!AM57</f>
        <v>661049.32000000007</v>
      </c>
      <c r="N233" s="191"/>
      <c r="O233" s="191"/>
      <c r="P233" s="191"/>
      <c r="Q233" s="194">
        <f t="shared" si="8"/>
        <v>307740.61</v>
      </c>
      <c r="R233" s="195">
        <f t="shared" si="9"/>
        <v>142.38535126396238</v>
      </c>
    </row>
    <row r="234" spans="1:18" s="189" customFormat="1" x14ac:dyDescent="0.35">
      <c r="A234" s="183">
        <v>11</v>
      </c>
      <c r="B234" s="184" t="s">
        <v>64</v>
      </c>
      <c r="C234" s="184" t="s">
        <v>31</v>
      </c>
      <c r="D234" s="184" t="s">
        <v>92</v>
      </c>
      <c r="E234" s="184" t="s">
        <v>32</v>
      </c>
      <c r="F234" s="184" t="s">
        <v>180</v>
      </c>
      <c r="G234" s="184" t="s">
        <v>864</v>
      </c>
      <c r="H234" s="185">
        <v>3739</v>
      </c>
      <c r="I234" s="186">
        <v>3</v>
      </c>
      <c r="J234" s="187">
        <f>อุดรธานี!F58</f>
        <v>415356.1</v>
      </c>
      <c r="K234" s="187">
        <f>อุดรธานี!AK58</f>
        <v>611151.78</v>
      </c>
      <c r="L234" s="187">
        <f>อุดรธานี!AL58</f>
        <v>960560.39</v>
      </c>
      <c r="M234" s="187">
        <f>อุดรธานี!AM58</f>
        <v>769343.69000000006</v>
      </c>
      <c r="N234" s="184"/>
      <c r="O234" s="184"/>
      <c r="P234" s="184"/>
      <c r="Q234" s="188">
        <f t="shared" si="8"/>
        <v>191216.69999999995</v>
      </c>
      <c r="R234" s="188">
        <f t="shared" si="9"/>
        <v>256.9030195239369</v>
      </c>
    </row>
    <row r="235" spans="1:18" s="189" customFormat="1" x14ac:dyDescent="0.35">
      <c r="A235" s="183">
        <v>12</v>
      </c>
      <c r="B235" s="184" t="s">
        <v>64</v>
      </c>
      <c r="C235" s="184" t="s">
        <v>31</v>
      </c>
      <c r="D235" s="184" t="s">
        <v>92</v>
      </c>
      <c r="E235" s="184" t="s">
        <v>32</v>
      </c>
      <c r="F235" s="184" t="s">
        <v>180</v>
      </c>
      <c r="G235" s="184" t="s">
        <v>865</v>
      </c>
      <c r="H235" s="185">
        <v>2743</v>
      </c>
      <c r="I235" s="186">
        <v>2</v>
      </c>
      <c r="J235" s="187">
        <f>อุดรธานี!F59</f>
        <v>273031.73</v>
      </c>
      <c r="K235" s="187">
        <f>อุดรธานี!AK59</f>
        <v>654013.6</v>
      </c>
      <c r="L235" s="187">
        <f>อุดรธานี!AL59</f>
        <v>752642.90999999992</v>
      </c>
      <c r="M235" s="187">
        <f>อุดรธานี!AM59</f>
        <v>452698.5</v>
      </c>
      <c r="N235" s="184"/>
      <c r="O235" s="184"/>
      <c r="P235" s="184"/>
      <c r="Q235" s="188">
        <f t="shared" si="8"/>
        <v>299944.40999999992</v>
      </c>
      <c r="R235" s="188">
        <f t="shared" si="9"/>
        <v>274.38676995989789</v>
      </c>
    </row>
    <row r="236" spans="1:18" s="150" customFormat="1" x14ac:dyDescent="0.35">
      <c r="A236" s="144">
        <v>3</v>
      </c>
      <c r="B236" s="145" t="s">
        <v>64</v>
      </c>
      <c r="C236" s="145"/>
      <c r="D236" s="145"/>
      <c r="E236" s="145" t="s">
        <v>77</v>
      </c>
      <c r="F236" s="145"/>
      <c r="G236" s="145" t="s">
        <v>310</v>
      </c>
      <c r="H236" s="151">
        <f>SUM(H224:H235)</f>
        <v>42437</v>
      </c>
      <c r="I236" s="144"/>
      <c r="J236" s="147">
        <f>SUM(J224:J235)</f>
        <v>3863206.5500000007</v>
      </c>
      <c r="K236" s="147">
        <f>SUM(K224:K235)</f>
        <v>5621673.5700000003</v>
      </c>
      <c r="L236" s="147">
        <f>SUM(L224:L235)</f>
        <v>8172806.0699999994</v>
      </c>
      <c r="M236" s="147">
        <f>SUM(M224:M235)</f>
        <v>6424358.7800000003</v>
      </c>
      <c r="N236" s="145">
        <v>11</v>
      </c>
      <c r="O236" s="145">
        <v>11</v>
      </c>
      <c r="P236" s="145">
        <f>N236-O236</f>
        <v>0</v>
      </c>
      <c r="Q236" s="197">
        <f t="shared" si="8"/>
        <v>1748447.2899999991</v>
      </c>
      <c r="R236" s="149">
        <f>L236/H236</f>
        <v>192.58680090487073</v>
      </c>
    </row>
    <row r="237" spans="1:18" x14ac:dyDescent="0.35">
      <c r="A237" s="138">
        <v>1</v>
      </c>
      <c r="B237" s="139" t="s">
        <v>64</v>
      </c>
      <c r="C237" s="139" t="s">
        <v>33</v>
      </c>
      <c r="D237" s="139" t="s">
        <v>99</v>
      </c>
      <c r="E237" s="139" t="s">
        <v>34</v>
      </c>
      <c r="F237" s="139" t="s">
        <v>177</v>
      </c>
      <c r="G237" s="139" t="s">
        <v>311</v>
      </c>
      <c r="H237" s="140"/>
      <c r="I237" s="138"/>
      <c r="J237" s="141"/>
      <c r="K237" s="142"/>
      <c r="L237" s="143"/>
      <c r="M237" s="143"/>
      <c r="N237" s="139"/>
      <c r="O237" s="139"/>
      <c r="P237" s="139"/>
    </row>
    <row r="238" spans="1:18" s="158" customFormat="1" x14ac:dyDescent="0.35">
      <c r="A238" s="152">
        <v>2</v>
      </c>
      <c r="B238" s="153" t="s">
        <v>64</v>
      </c>
      <c r="C238" s="153" t="s">
        <v>33</v>
      </c>
      <c r="D238" s="153" t="s">
        <v>99</v>
      </c>
      <c r="E238" s="153" t="s">
        <v>34</v>
      </c>
      <c r="F238" s="153" t="s">
        <v>180</v>
      </c>
      <c r="G238" s="153" t="s">
        <v>866</v>
      </c>
      <c r="H238" s="154">
        <v>4721</v>
      </c>
      <c r="I238" s="152">
        <v>4</v>
      </c>
      <c r="J238" s="143">
        <f>อุดรธานี!F60</f>
        <v>1401803.9</v>
      </c>
      <c r="K238" s="143">
        <f>อุดรธานี!AK60</f>
        <v>1461776.1099999999</v>
      </c>
      <c r="L238" s="143">
        <f>อุดรธานี!AL60</f>
        <v>724284.12</v>
      </c>
      <c r="M238" s="143">
        <f>อุดรธานี!AM60</f>
        <v>477757.58999999997</v>
      </c>
      <c r="N238" s="198"/>
      <c r="O238" s="198"/>
      <c r="P238" s="198"/>
      <c r="Q238" s="156">
        <f t="shared" si="8"/>
        <v>246526.53000000003</v>
      </c>
      <c r="R238" s="157">
        <f t="shared" si="9"/>
        <v>153.41752171150179</v>
      </c>
    </row>
    <row r="239" spans="1:18" x14ac:dyDescent="0.35">
      <c r="A239" s="138">
        <v>3</v>
      </c>
      <c r="B239" s="139" t="s">
        <v>64</v>
      </c>
      <c r="C239" s="139" t="s">
        <v>33</v>
      </c>
      <c r="D239" s="139" t="s">
        <v>99</v>
      </c>
      <c r="E239" s="139" t="s">
        <v>34</v>
      </c>
      <c r="F239" s="139" t="s">
        <v>180</v>
      </c>
      <c r="G239" s="139" t="s">
        <v>867</v>
      </c>
      <c r="H239" s="140">
        <v>8384</v>
      </c>
      <c r="I239" s="138">
        <v>5</v>
      </c>
      <c r="J239" s="192">
        <f>อุดรธานี!F61</f>
        <v>2095221.49</v>
      </c>
      <c r="K239" s="192">
        <f>อุดรธานี!AK61</f>
        <v>2228836.67</v>
      </c>
      <c r="L239" s="192">
        <f>อุดรธานี!AL61</f>
        <v>1978872.48</v>
      </c>
      <c r="M239" s="192">
        <f>อุดรธานี!AM61</f>
        <v>1234493.96</v>
      </c>
      <c r="N239" s="139"/>
      <c r="O239" s="139"/>
      <c r="P239" s="139"/>
      <c r="Q239" s="131">
        <f t="shared" si="8"/>
        <v>744378.52</v>
      </c>
      <c r="R239" s="132">
        <f t="shared" si="9"/>
        <v>236.02963740458014</v>
      </c>
    </row>
    <row r="240" spans="1:18" x14ac:dyDescent="0.35">
      <c r="A240" s="152">
        <v>4</v>
      </c>
      <c r="B240" s="139" t="s">
        <v>64</v>
      </c>
      <c r="C240" s="139" t="s">
        <v>33</v>
      </c>
      <c r="D240" s="139" t="s">
        <v>99</v>
      </c>
      <c r="E240" s="139" t="s">
        <v>34</v>
      </c>
      <c r="F240" s="139" t="s">
        <v>180</v>
      </c>
      <c r="G240" s="139" t="s">
        <v>868</v>
      </c>
      <c r="H240" s="140">
        <v>4586</v>
      </c>
      <c r="I240" s="138">
        <v>4</v>
      </c>
      <c r="J240" s="192">
        <f>อุดรธานี!F62</f>
        <v>126968.27</v>
      </c>
      <c r="K240" s="192">
        <f>อุดรธานี!AK62</f>
        <v>507388.70000000007</v>
      </c>
      <c r="L240" s="192">
        <f>อุดรธานี!AL62</f>
        <v>268903.40000000002</v>
      </c>
      <c r="M240" s="192">
        <f>อุดรธานี!AM62</f>
        <v>385186.14999999997</v>
      </c>
      <c r="N240" s="139"/>
      <c r="O240" s="139"/>
      <c r="P240" s="139"/>
      <c r="Q240" s="131">
        <f t="shared" si="8"/>
        <v>-116282.74999999994</v>
      </c>
      <c r="R240" s="132">
        <f t="shared" si="9"/>
        <v>58.635717400785005</v>
      </c>
    </row>
    <row r="241" spans="1:18" x14ac:dyDescent="0.35">
      <c r="A241" s="138">
        <v>5</v>
      </c>
      <c r="B241" s="139" t="s">
        <v>64</v>
      </c>
      <c r="C241" s="139" t="s">
        <v>33</v>
      </c>
      <c r="D241" s="139" t="s">
        <v>99</v>
      </c>
      <c r="E241" s="139" t="s">
        <v>34</v>
      </c>
      <c r="F241" s="139" t="s">
        <v>180</v>
      </c>
      <c r="G241" s="139" t="s">
        <v>869</v>
      </c>
      <c r="H241" s="140">
        <v>3004</v>
      </c>
      <c r="I241" s="138">
        <v>2</v>
      </c>
      <c r="J241" s="192">
        <f>อุดรธานี!F63</f>
        <v>590383.48</v>
      </c>
      <c r="K241" s="192">
        <f>อุดรธานี!AK63</f>
        <v>629438.54</v>
      </c>
      <c r="L241" s="192">
        <f>อุดรธานี!AL63</f>
        <v>658600.03</v>
      </c>
      <c r="M241" s="192">
        <f>อุดรธานี!AM63</f>
        <v>419208.16000000003</v>
      </c>
      <c r="N241" s="139"/>
      <c r="O241" s="139"/>
      <c r="P241" s="139"/>
      <c r="Q241" s="131">
        <f t="shared" si="8"/>
        <v>239391.87</v>
      </c>
      <c r="R241" s="132">
        <f t="shared" si="9"/>
        <v>219.24102197070573</v>
      </c>
    </row>
    <row r="242" spans="1:18" x14ac:dyDescent="0.35">
      <c r="A242" s="152">
        <v>6</v>
      </c>
      <c r="B242" s="139" t="s">
        <v>64</v>
      </c>
      <c r="C242" s="139" t="s">
        <v>33</v>
      </c>
      <c r="D242" s="139" t="s">
        <v>99</v>
      </c>
      <c r="E242" s="139" t="s">
        <v>34</v>
      </c>
      <c r="F242" s="139" t="s">
        <v>180</v>
      </c>
      <c r="G242" s="139" t="s">
        <v>870</v>
      </c>
      <c r="H242" s="140">
        <v>7236</v>
      </c>
      <c r="I242" s="138">
        <v>5</v>
      </c>
      <c r="J242" s="192">
        <f>อุดรธานี!F64</f>
        <v>783581.79</v>
      </c>
      <c r="K242" s="192">
        <f>อุดรธานี!AK64</f>
        <v>826246.87</v>
      </c>
      <c r="L242" s="192">
        <f>อุดรธานี!AL64</f>
        <v>990171.98</v>
      </c>
      <c r="M242" s="192">
        <f>อุดรธานี!AM64</f>
        <v>511543.27</v>
      </c>
      <c r="N242" s="139"/>
      <c r="O242" s="139"/>
      <c r="P242" s="139"/>
      <c r="Q242" s="131">
        <f t="shared" si="8"/>
        <v>478628.70999999996</v>
      </c>
      <c r="R242" s="132">
        <f t="shared" si="9"/>
        <v>136.83968767274737</v>
      </c>
    </row>
    <row r="243" spans="1:18" x14ac:dyDescent="0.35">
      <c r="A243" s="138">
        <v>7</v>
      </c>
      <c r="B243" s="139" t="s">
        <v>64</v>
      </c>
      <c r="C243" s="139" t="s">
        <v>33</v>
      </c>
      <c r="D243" s="139" t="s">
        <v>99</v>
      </c>
      <c r="E243" s="139" t="s">
        <v>34</v>
      </c>
      <c r="F243" s="139" t="s">
        <v>180</v>
      </c>
      <c r="G243" s="139" t="s">
        <v>871</v>
      </c>
      <c r="H243" s="140">
        <v>5706</v>
      </c>
      <c r="I243" s="138">
        <v>4</v>
      </c>
      <c r="J243" s="192">
        <f>อุดรธานี!F65</f>
        <v>860903.32</v>
      </c>
      <c r="K243" s="192">
        <f>อุดรธานี!AK65</f>
        <v>1045989.5599999998</v>
      </c>
      <c r="L243" s="192">
        <f>อุดรธานี!AL65</f>
        <v>1473879.79</v>
      </c>
      <c r="M243" s="192">
        <f>อุดรธานี!AM65</f>
        <v>806655.6</v>
      </c>
      <c r="N243" s="139"/>
      <c r="O243" s="139"/>
      <c r="P243" s="139"/>
      <c r="Q243" s="131">
        <f t="shared" si="8"/>
        <v>667224.19000000006</v>
      </c>
      <c r="R243" s="132">
        <f t="shared" si="9"/>
        <v>258.30350332982823</v>
      </c>
    </row>
    <row r="244" spans="1:18" x14ac:dyDescent="0.35">
      <c r="A244" s="152">
        <v>8</v>
      </c>
      <c r="B244" s="139" t="s">
        <v>64</v>
      </c>
      <c r="C244" s="139" t="s">
        <v>33</v>
      </c>
      <c r="D244" s="139" t="s">
        <v>99</v>
      </c>
      <c r="E244" s="139" t="s">
        <v>34</v>
      </c>
      <c r="F244" s="139" t="s">
        <v>180</v>
      </c>
      <c r="G244" s="139" t="s">
        <v>873</v>
      </c>
      <c r="H244" s="140">
        <v>3449</v>
      </c>
      <c r="I244" s="138">
        <v>3</v>
      </c>
      <c r="J244" s="192">
        <f>อุดรธานี!F67</f>
        <v>910797.1</v>
      </c>
      <c r="K244" s="192">
        <f>อุดรธานี!AK67</f>
        <v>999410.34</v>
      </c>
      <c r="L244" s="192">
        <f>อุดรธานี!AL67</f>
        <v>648835.69999999995</v>
      </c>
      <c r="M244" s="192">
        <f>อุดรธานี!AM67</f>
        <v>410738.86</v>
      </c>
      <c r="N244" s="139"/>
      <c r="O244" s="139"/>
      <c r="P244" s="139"/>
      <c r="Q244" s="131">
        <f t="shared" si="8"/>
        <v>238096.83999999997</v>
      </c>
      <c r="R244" s="132">
        <f t="shared" si="9"/>
        <v>188.12284720208754</v>
      </c>
    </row>
    <row r="245" spans="1:18" x14ac:dyDescent="0.35">
      <c r="A245" s="138">
        <v>9</v>
      </c>
      <c r="B245" s="139" t="s">
        <v>64</v>
      </c>
      <c r="C245" s="139" t="s">
        <v>33</v>
      </c>
      <c r="D245" s="139" t="s">
        <v>99</v>
      </c>
      <c r="E245" s="139" t="s">
        <v>34</v>
      </c>
      <c r="F245" s="139" t="s">
        <v>180</v>
      </c>
      <c r="G245" s="139" t="s">
        <v>874</v>
      </c>
      <c r="H245" s="140">
        <v>4497</v>
      </c>
      <c r="I245" s="138">
        <v>3</v>
      </c>
      <c r="J245" s="192">
        <f>อุดรธานี!F68</f>
        <v>747664.35</v>
      </c>
      <c r="K245" s="192">
        <f>อุดรธานี!AK68</f>
        <v>852041.24</v>
      </c>
      <c r="L245" s="192">
        <f>อุดรธานี!AL68</f>
        <v>793047.25</v>
      </c>
      <c r="M245" s="192">
        <f>อุดรธานี!AM68</f>
        <v>492187.07</v>
      </c>
      <c r="N245" s="139"/>
      <c r="O245" s="139"/>
      <c r="P245" s="139"/>
      <c r="Q245" s="131">
        <f t="shared" si="8"/>
        <v>300860.18</v>
      </c>
      <c r="R245" s="132">
        <f t="shared" si="9"/>
        <v>176.35028908160996</v>
      </c>
    </row>
    <row r="246" spans="1:18" x14ac:dyDescent="0.35">
      <c r="A246" s="152">
        <v>10</v>
      </c>
      <c r="B246" s="139" t="s">
        <v>64</v>
      </c>
      <c r="C246" s="139" t="s">
        <v>33</v>
      </c>
      <c r="D246" s="139" t="s">
        <v>99</v>
      </c>
      <c r="E246" s="139" t="s">
        <v>34</v>
      </c>
      <c r="F246" s="139" t="s">
        <v>180</v>
      </c>
      <c r="G246" s="139" t="s">
        <v>875</v>
      </c>
      <c r="H246" s="140">
        <v>3008</v>
      </c>
      <c r="I246" s="138">
        <v>3</v>
      </c>
      <c r="J246" s="192">
        <f>อุดรธานี!F69</f>
        <v>255706.88</v>
      </c>
      <c r="K246" s="192">
        <f>อุดรธานี!AK69</f>
        <v>294894.36000000004</v>
      </c>
      <c r="L246" s="192">
        <f>อุดรธานี!AL69</f>
        <v>452011</v>
      </c>
      <c r="M246" s="192">
        <f>อุดรธานี!AM69</f>
        <v>347092.88999999996</v>
      </c>
      <c r="N246" s="139"/>
      <c r="O246" s="139"/>
      <c r="P246" s="139"/>
      <c r="Q246" s="131">
        <f t="shared" si="8"/>
        <v>104918.11000000004</v>
      </c>
      <c r="R246" s="132">
        <f t="shared" si="9"/>
        <v>150.26961436170214</v>
      </c>
    </row>
    <row r="247" spans="1:18" x14ac:dyDescent="0.35">
      <c r="A247" s="138">
        <v>11</v>
      </c>
      <c r="B247" s="139" t="s">
        <v>64</v>
      </c>
      <c r="C247" s="139" t="s">
        <v>33</v>
      </c>
      <c r="D247" s="139" t="s">
        <v>99</v>
      </c>
      <c r="E247" s="139" t="s">
        <v>34</v>
      </c>
      <c r="F247" s="139" t="s">
        <v>180</v>
      </c>
      <c r="G247" s="139" t="s">
        <v>876</v>
      </c>
      <c r="H247" s="140">
        <v>4393</v>
      </c>
      <c r="I247" s="138">
        <v>3</v>
      </c>
      <c r="J247" s="192">
        <f>อุดรธานี!F70</f>
        <v>489847.14</v>
      </c>
      <c r="K247" s="192">
        <f>อุดรธานี!AK70</f>
        <v>536738.4</v>
      </c>
      <c r="L247" s="192">
        <f>อุดรธานี!AL70</f>
        <v>805286.35</v>
      </c>
      <c r="M247" s="192">
        <f>อุดรธานี!AM70</f>
        <v>718895.76</v>
      </c>
      <c r="N247" s="139"/>
      <c r="O247" s="139"/>
      <c r="P247" s="139"/>
      <c r="Q247" s="131">
        <f t="shared" si="8"/>
        <v>86390.589999999967</v>
      </c>
      <c r="R247" s="132">
        <f t="shared" si="9"/>
        <v>183.31125654450261</v>
      </c>
    </row>
    <row r="248" spans="1:18" x14ac:dyDescent="0.35">
      <c r="A248" s="152">
        <v>12</v>
      </c>
      <c r="B248" s="139" t="s">
        <v>64</v>
      </c>
      <c r="C248" s="139" t="s">
        <v>33</v>
      </c>
      <c r="D248" s="139" t="s">
        <v>99</v>
      </c>
      <c r="E248" s="139" t="s">
        <v>34</v>
      </c>
      <c r="F248" s="139" t="s">
        <v>180</v>
      </c>
      <c r="G248" s="139" t="s">
        <v>877</v>
      </c>
      <c r="H248" s="140">
        <v>2760</v>
      </c>
      <c r="I248" s="138">
        <v>2</v>
      </c>
      <c r="J248" s="192">
        <f>อุดรธานี!F71</f>
        <v>584884.97</v>
      </c>
      <c r="K248" s="192">
        <f>อุดรธานี!AK71</f>
        <v>626531.55999999994</v>
      </c>
      <c r="L248" s="192">
        <f>อุดรธานี!AL71</f>
        <v>825767.28</v>
      </c>
      <c r="M248" s="192">
        <f>อุดรธานี!AM71</f>
        <v>532024.36</v>
      </c>
      <c r="N248" s="139"/>
      <c r="O248" s="139"/>
      <c r="P248" s="139"/>
      <c r="Q248" s="131">
        <f t="shared" si="8"/>
        <v>293742.92000000004</v>
      </c>
      <c r="R248" s="132">
        <f t="shared" si="9"/>
        <v>299.19104347826089</v>
      </c>
    </row>
    <row r="249" spans="1:18" x14ac:dyDescent="0.35">
      <c r="A249" s="138">
        <v>13</v>
      </c>
      <c r="B249" s="139" t="s">
        <v>64</v>
      </c>
      <c r="C249" s="139" t="s">
        <v>33</v>
      </c>
      <c r="D249" s="139" t="s">
        <v>99</v>
      </c>
      <c r="E249" s="139" t="s">
        <v>34</v>
      </c>
      <c r="F249" s="139" t="s">
        <v>180</v>
      </c>
      <c r="G249" s="139" t="s">
        <v>878</v>
      </c>
      <c r="H249" s="140">
        <v>4335</v>
      </c>
      <c r="I249" s="138">
        <v>3</v>
      </c>
      <c r="J249" s="192">
        <f>อุดรธานี!F72</f>
        <v>586343.44999999995</v>
      </c>
      <c r="K249" s="192">
        <f>อุดรธานี!AK72</f>
        <v>623889.22999999986</v>
      </c>
      <c r="L249" s="192">
        <f>อุดรธานี!AL72</f>
        <v>697255.28</v>
      </c>
      <c r="M249" s="192">
        <f>อุดรธานี!AM72</f>
        <v>296940.55</v>
      </c>
      <c r="N249" s="139"/>
      <c r="O249" s="139"/>
      <c r="P249" s="139"/>
      <c r="Q249" s="131">
        <f t="shared" si="8"/>
        <v>400314.73000000004</v>
      </c>
      <c r="R249" s="132">
        <f t="shared" si="9"/>
        <v>160.84320184544407</v>
      </c>
    </row>
    <row r="250" spans="1:18" x14ac:dyDescent="0.35">
      <c r="A250" s="152">
        <v>14</v>
      </c>
      <c r="B250" s="139" t="s">
        <v>64</v>
      </c>
      <c r="C250" s="139" t="s">
        <v>33</v>
      </c>
      <c r="D250" s="139" t="s">
        <v>99</v>
      </c>
      <c r="E250" s="139" t="s">
        <v>34</v>
      </c>
      <c r="F250" s="139" t="s">
        <v>180</v>
      </c>
      <c r="G250" s="139" t="s">
        <v>879</v>
      </c>
      <c r="H250" s="140">
        <v>2477</v>
      </c>
      <c r="I250" s="138">
        <v>2</v>
      </c>
      <c r="J250" s="192">
        <f>อุดรธานี!F73</f>
        <v>298435.43</v>
      </c>
      <c r="K250" s="192">
        <f>อุดรธานี!AK73</f>
        <v>331873.27</v>
      </c>
      <c r="L250" s="192">
        <f>อุดรธานี!AL73</f>
        <v>565109.63</v>
      </c>
      <c r="M250" s="192">
        <f>อุดรธานี!AM73</f>
        <v>355646.86</v>
      </c>
      <c r="N250" s="139"/>
      <c r="O250" s="139"/>
      <c r="P250" s="139"/>
      <c r="Q250" s="131">
        <f t="shared" si="8"/>
        <v>209462.77000000002</v>
      </c>
      <c r="R250" s="132">
        <f t="shared" si="9"/>
        <v>228.14276544206703</v>
      </c>
    </row>
    <row r="251" spans="1:18" x14ac:dyDescent="0.35">
      <c r="A251" s="138">
        <v>15</v>
      </c>
      <c r="B251" s="139" t="s">
        <v>64</v>
      </c>
      <c r="C251" s="139" t="s">
        <v>33</v>
      </c>
      <c r="D251" s="139" t="s">
        <v>99</v>
      </c>
      <c r="E251" s="139" t="s">
        <v>34</v>
      </c>
      <c r="F251" s="139" t="s">
        <v>180</v>
      </c>
      <c r="G251" s="139" t="s">
        <v>880</v>
      </c>
      <c r="H251" s="140">
        <v>5216</v>
      </c>
      <c r="I251" s="138">
        <v>4</v>
      </c>
      <c r="J251" s="192">
        <f>อุดรธานี!F74</f>
        <v>770729.68</v>
      </c>
      <c r="K251" s="192">
        <f>อุดรธานี!AK74</f>
        <v>877197.95000000007</v>
      </c>
      <c r="L251" s="192">
        <f>อุดรธานี!AL74</f>
        <v>1181052.69</v>
      </c>
      <c r="M251" s="192">
        <f>อุดรธานี!AM74</f>
        <v>459578.38</v>
      </c>
      <c r="N251" s="139"/>
      <c r="O251" s="139"/>
      <c r="P251" s="139"/>
      <c r="Q251" s="131">
        <f t="shared" si="8"/>
        <v>721474.30999999994</v>
      </c>
      <c r="R251" s="132">
        <f t="shared" si="9"/>
        <v>226.42881326687115</v>
      </c>
    </row>
    <row r="252" spans="1:18" s="199" customFormat="1" x14ac:dyDescent="0.35">
      <c r="A252" s="152">
        <v>16</v>
      </c>
      <c r="B252" s="153" t="s">
        <v>64</v>
      </c>
      <c r="C252" s="153" t="s">
        <v>33</v>
      </c>
      <c r="D252" s="153" t="s">
        <v>99</v>
      </c>
      <c r="E252" s="153" t="s">
        <v>34</v>
      </c>
      <c r="F252" s="153" t="s">
        <v>180</v>
      </c>
      <c r="G252" s="153" t="s">
        <v>881</v>
      </c>
      <c r="H252" s="154">
        <v>5544</v>
      </c>
      <c r="I252" s="152">
        <v>4</v>
      </c>
      <c r="J252" s="192">
        <f>อุดรธานี!F75</f>
        <v>1186616.33</v>
      </c>
      <c r="K252" s="192">
        <f>อุดรธานี!AK75</f>
        <v>1493066.61</v>
      </c>
      <c r="L252" s="192">
        <f>อุดรธานี!AL75</f>
        <v>1382257.72</v>
      </c>
      <c r="M252" s="192">
        <f>อุดรธานี!AM75</f>
        <v>601753.66</v>
      </c>
      <c r="N252" s="153"/>
      <c r="O252" s="153"/>
      <c r="P252" s="153"/>
      <c r="Q252" s="131">
        <f t="shared" si="8"/>
        <v>780504.05999999994</v>
      </c>
      <c r="R252" s="132">
        <f t="shared" si="9"/>
        <v>249.32498556998556</v>
      </c>
    </row>
    <row r="253" spans="1:18" x14ac:dyDescent="0.35">
      <c r="A253" s="138">
        <v>17</v>
      </c>
      <c r="B253" s="139" t="s">
        <v>64</v>
      </c>
      <c r="C253" s="139" t="s">
        <v>33</v>
      </c>
      <c r="D253" s="139" t="s">
        <v>99</v>
      </c>
      <c r="E253" s="139" t="s">
        <v>34</v>
      </c>
      <c r="F253" s="139" t="s">
        <v>180</v>
      </c>
      <c r="G253" s="139" t="s">
        <v>882</v>
      </c>
      <c r="H253" s="140">
        <v>2866</v>
      </c>
      <c r="I253" s="138">
        <v>2</v>
      </c>
      <c r="J253" s="192">
        <f>อุดรธานี!F76</f>
        <v>984792.42</v>
      </c>
      <c r="K253" s="192">
        <f>อุดรธานี!AK76</f>
        <v>1072736.73</v>
      </c>
      <c r="L253" s="192">
        <f>อุดรธานี!AL76</f>
        <v>791568.84000000008</v>
      </c>
      <c r="M253" s="192">
        <f>อุดรธานี!AM76</f>
        <v>557951.31999999995</v>
      </c>
      <c r="N253" s="139"/>
      <c r="O253" s="139"/>
      <c r="P253" s="139"/>
      <c r="Q253" s="131">
        <f t="shared" si="8"/>
        <v>233617.52000000014</v>
      </c>
      <c r="R253" s="132">
        <f t="shared" si="9"/>
        <v>276.19289602233079</v>
      </c>
    </row>
    <row r="254" spans="1:18" s="150" customFormat="1" x14ac:dyDescent="0.35">
      <c r="A254" s="144">
        <v>4</v>
      </c>
      <c r="B254" s="145" t="s">
        <v>64</v>
      </c>
      <c r="C254" s="145"/>
      <c r="D254" s="145"/>
      <c r="E254" s="145" t="s">
        <v>77</v>
      </c>
      <c r="F254" s="145"/>
      <c r="G254" s="145" t="s">
        <v>312</v>
      </c>
      <c r="H254" s="151">
        <f>SUM(H237:H252)</f>
        <v>69316</v>
      </c>
      <c r="I254" s="144"/>
      <c r="J254" s="147">
        <f>SUM(J237:J252)</f>
        <v>11689887.579999998</v>
      </c>
      <c r="K254" s="147">
        <f>SUM(K237:K252)</f>
        <v>13335319.409999998</v>
      </c>
      <c r="L254" s="147">
        <f>SUM(L237:L252)</f>
        <v>13445334.699999999</v>
      </c>
      <c r="M254" s="147">
        <f>SUM(M237:M252)</f>
        <v>8049703.1200000001</v>
      </c>
      <c r="N254" s="145">
        <v>16</v>
      </c>
      <c r="O254" s="145">
        <v>16</v>
      </c>
      <c r="P254" s="145">
        <f>N254-O254</f>
        <v>0</v>
      </c>
      <c r="Q254" s="148">
        <f t="shared" si="8"/>
        <v>5395631.5799999991</v>
      </c>
      <c r="R254" s="149">
        <f>L254/H254</f>
        <v>193.97158953199838</v>
      </c>
    </row>
    <row r="255" spans="1:18" x14ac:dyDescent="0.35">
      <c r="A255" s="138">
        <v>1</v>
      </c>
      <c r="B255" s="139" t="s">
        <v>64</v>
      </c>
      <c r="C255" s="139" t="s">
        <v>35</v>
      </c>
      <c r="D255" s="139" t="s">
        <v>113</v>
      </c>
      <c r="E255" s="139" t="s">
        <v>36</v>
      </c>
      <c r="F255" s="139" t="s">
        <v>210</v>
      </c>
      <c r="G255" s="139" t="s">
        <v>313</v>
      </c>
      <c r="H255" s="140"/>
      <c r="I255" s="138"/>
      <c r="J255" s="141"/>
      <c r="K255" s="142"/>
      <c r="L255" s="143"/>
      <c r="M255" s="143"/>
      <c r="N255" s="139"/>
      <c r="O255" s="139"/>
      <c r="P255" s="139"/>
    </row>
    <row r="256" spans="1:18" x14ac:dyDescent="0.35">
      <c r="A256" s="138">
        <v>2</v>
      </c>
      <c r="B256" s="139" t="s">
        <v>64</v>
      </c>
      <c r="C256" s="139" t="s">
        <v>35</v>
      </c>
      <c r="D256" s="139" t="s">
        <v>113</v>
      </c>
      <c r="E256" s="139" t="s">
        <v>36</v>
      </c>
      <c r="F256" s="139" t="s">
        <v>180</v>
      </c>
      <c r="G256" s="139" t="s">
        <v>883</v>
      </c>
      <c r="H256" s="140">
        <v>3680</v>
      </c>
      <c r="I256" s="138">
        <v>3</v>
      </c>
      <c r="J256" s="141">
        <f>อุดรธานี!F77</f>
        <v>362932.47</v>
      </c>
      <c r="K256" s="142">
        <f>อุดรธานี!AK77</f>
        <v>346071.08999999997</v>
      </c>
      <c r="L256" s="143">
        <f>อุดรธานี!AL77</f>
        <v>544937.18999999994</v>
      </c>
      <c r="M256" s="143">
        <f>อุดรธานี!AM77</f>
        <v>356145.24</v>
      </c>
      <c r="N256" s="139"/>
      <c r="O256" s="139"/>
      <c r="P256" s="139"/>
      <c r="Q256" s="131">
        <f t="shared" si="8"/>
        <v>188791.94999999995</v>
      </c>
      <c r="R256" s="132">
        <f t="shared" si="9"/>
        <v>148.0807581521739</v>
      </c>
    </row>
    <row r="257" spans="1:18" x14ac:dyDescent="0.35">
      <c r="A257" s="138">
        <v>3</v>
      </c>
      <c r="B257" s="139" t="s">
        <v>64</v>
      </c>
      <c r="C257" s="139" t="s">
        <v>35</v>
      </c>
      <c r="D257" s="139" t="s">
        <v>113</v>
      </c>
      <c r="E257" s="139" t="s">
        <v>36</v>
      </c>
      <c r="F257" s="139" t="s">
        <v>180</v>
      </c>
      <c r="G257" s="139" t="s">
        <v>884</v>
      </c>
      <c r="H257" s="140">
        <v>5005</v>
      </c>
      <c r="I257" s="138">
        <v>4</v>
      </c>
      <c r="J257" s="141">
        <f>อุดรธานี!F78</f>
        <v>485914.92</v>
      </c>
      <c r="K257" s="142">
        <f>อุดรธานี!AK78</f>
        <v>511996.97</v>
      </c>
      <c r="L257" s="143">
        <f>อุดรธานี!AL78</f>
        <v>776241.94</v>
      </c>
      <c r="M257" s="143">
        <f>อุดรธานี!AM78</f>
        <v>504984.26</v>
      </c>
      <c r="N257" s="139"/>
      <c r="O257" s="139"/>
      <c r="P257" s="139"/>
      <c r="Q257" s="131">
        <f t="shared" si="8"/>
        <v>271257.67999999993</v>
      </c>
      <c r="R257" s="132">
        <f t="shared" si="9"/>
        <v>155.09329470529468</v>
      </c>
    </row>
    <row r="258" spans="1:18" x14ac:dyDescent="0.35">
      <c r="A258" s="138">
        <v>4</v>
      </c>
      <c r="B258" s="139" t="s">
        <v>64</v>
      </c>
      <c r="C258" s="139" t="s">
        <v>35</v>
      </c>
      <c r="D258" s="139" t="s">
        <v>113</v>
      </c>
      <c r="E258" s="139" t="s">
        <v>36</v>
      </c>
      <c r="F258" s="139" t="s">
        <v>180</v>
      </c>
      <c r="G258" s="139" t="s">
        <v>885</v>
      </c>
      <c r="H258" s="140">
        <v>3048</v>
      </c>
      <c r="I258" s="138">
        <v>3</v>
      </c>
      <c r="J258" s="141">
        <f>อุดรธานี!F79</f>
        <v>319820.2</v>
      </c>
      <c r="K258" s="142">
        <f>อุดรธานี!AK79</f>
        <v>255175.41000000003</v>
      </c>
      <c r="L258" s="143">
        <f>อุดรธานี!AL79</f>
        <v>624223.53</v>
      </c>
      <c r="M258" s="143">
        <f>อุดรธานี!AM79</f>
        <v>424673.8</v>
      </c>
      <c r="N258" s="139"/>
      <c r="O258" s="139"/>
      <c r="P258" s="139"/>
      <c r="Q258" s="131">
        <f t="shared" si="8"/>
        <v>199549.73000000004</v>
      </c>
      <c r="R258" s="132">
        <f t="shared" si="9"/>
        <v>204.79774606299213</v>
      </c>
    </row>
    <row r="259" spans="1:18" x14ac:dyDescent="0.35">
      <c r="A259" s="138">
        <v>5</v>
      </c>
      <c r="B259" s="139" t="s">
        <v>64</v>
      </c>
      <c r="C259" s="139" t="s">
        <v>35</v>
      </c>
      <c r="D259" s="139" t="s">
        <v>113</v>
      </c>
      <c r="E259" s="139" t="s">
        <v>36</v>
      </c>
      <c r="F259" s="139" t="s">
        <v>180</v>
      </c>
      <c r="G259" s="139" t="s">
        <v>886</v>
      </c>
      <c r="H259" s="140">
        <v>6117</v>
      </c>
      <c r="I259" s="138">
        <v>5</v>
      </c>
      <c r="J259" s="141">
        <f>อุดรธานี!F80</f>
        <v>636993.47</v>
      </c>
      <c r="K259" s="142">
        <f>อุดรธานี!AK80</f>
        <v>646381.35</v>
      </c>
      <c r="L259" s="143">
        <f>อุดรธานี!AL80</f>
        <v>1006249.46</v>
      </c>
      <c r="M259" s="143">
        <f>อุดรธานี!AM80</f>
        <v>616234.9</v>
      </c>
      <c r="N259" s="139"/>
      <c r="O259" s="139"/>
      <c r="P259" s="139"/>
      <c r="Q259" s="131">
        <f t="shared" si="8"/>
        <v>390014.55999999994</v>
      </c>
      <c r="R259" s="132">
        <f t="shared" si="9"/>
        <v>164.5004838973353</v>
      </c>
    </row>
    <row r="260" spans="1:18" x14ac:dyDescent="0.35">
      <c r="A260" s="138">
        <v>6</v>
      </c>
      <c r="B260" s="139" t="s">
        <v>64</v>
      </c>
      <c r="C260" s="139" t="s">
        <v>35</v>
      </c>
      <c r="D260" s="139" t="s">
        <v>113</v>
      </c>
      <c r="E260" s="139" t="s">
        <v>36</v>
      </c>
      <c r="F260" s="139" t="s">
        <v>180</v>
      </c>
      <c r="G260" s="139" t="s">
        <v>887</v>
      </c>
      <c r="H260" s="140">
        <v>3261</v>
      </c>
      <c r="I260" s="138">
        <v>3</v>
      </c>
      <c r="J260" s="141">
        <f>อุดรธานี!F81</f>
        <v>319525.12</v>
      </c>
      <c r="K260" s="142">
        <f>อุดรธานี!AK81</f>
        <v>-84973.349999999977</v>
      </c>
      <c r="L260" s="143">
        <f>อุดรธานี!AL81</f>
        <v>629651.08000000007</v>
      </c>
      <c r="M260" s="200">
        <f>อุดรธานี!AM81</f>
        <v>430255.22</v>
      </c>
      <c r="N260" s="139"/>
      <c r="O260" s="139"/>
      <c r="P260" s="139"/>
      <c r="Q260" s="131">
        <f t="shared" si="8"/>
        <v>199395.8600000001</v>
      </c>
      <c r="R260" s="132">
        <f t="shared" si="9"/>
        <v>193.08527445568845</v>
      </c>
    </row>
    <row r="261" spans="1:18" x14ac:dyDescent="0.35">
      <c r="A261" s="138">
        <v>7</v>
      </c>
      <c r="B261" s="139" t="s">
        <v>64</v>
      </c>
      <c r="C261" s="139" t="s">
        <v>35</v>
      </c>
      <c r="D261" s="139" t="s">
        <v>113</v>
      </c>
      <c r="E261" s="139" t="s">
        <v>36</v>
      </c>
      <c r="F261" s="139" t="s">
        <v>180</v>
      </c>
      <c r="G261" s="139" t="s">
        <v>888</v>
      </c>
      <c r="H261" s="140">
        <v>2381</v>
      </c>
      <c r="I261" s="138">
        <v>2</v>
      </c>
      <c r="J261" s="141">
        <f>อุดรธานี!F82</f>
        <v>617313.42000000004</v>
      </c>
      <c r="K261" s="142">
        <f>อุดรธานี!AK82</f>
        <v>542783.54</v>
      </c>
      <c r="L261" s="143">
        <f>อุดรธานี!AL82</f>
        <v>616803.77</v>
      </c>
      <c r="M261" s="143">
        <f>อุดรธานี!AM82</f>
        <v>424795.73</v>
      </c>
      <c r="N261" s="139"/>
      <c r="O261" s="139"/>
      <c r="P261" s="139"/>
      <c r="Q261" s="131">
        <f t="shared" si="8"/>
        <v>192008.04000000004</v>
      </c>
      <c r="R261" s="132">
        <f t="shared" si="9"/>
        <v>259.05240235195299</v>
      </c>
    </row>
    <row r="262" spans="1:18" x14ac:dyDescent="0.35">
      <c r="A262" s="138">
        <v>8</v>
      </c>
      <c r="B262" s="139" t="s">
        <v>64</v>
      </c>
      <c r="C262" s="139" t="s">
        <v>35</v>
      </c>
      <c r="D262" s="139" t="s">
        <v>113</v>
      </c>
      <c r="E262" s="139" t="s">
        <v>36</v>
      </c>
      <c r="F262" s="139" t="s">
        <v>180</v>
      </c>
      <c r="G262" s="139" t="s">
        <v>889</v>
      </c>
      <c r="H262" s="140">
        <v>2712</v>
      </c>
      <c r="I262" s="138">
        <v>2</v>
      </c>
      <c r="J262" s="141">
        <f>อุดรธานี!F83</f>
        <v>390364.25</v>
      </c>
      <c r="K262" s="142">
        <f>อุดรธานี!AK83</f>
        <v>320144.58999999997</v>
      </c>
      <c r="L262" s="143">
        <f>อุดรธานี!AL83</f>
        <v>678770.25</v>
      </c>
      <c r="M262" s="143">
        <f>อุดรธานี!AM83</f>
        <v>527186.48</v>
      </c>
      <c r="N262" s="139"/>
      <c r="O262" s="139"/>
      <c r="P262" s="139"/>
      <c r="Q262" s="131">
        <f t="shared" ref="Q262:Q325" si="10">L262-M262</f>
        <v>151583.77000000002</v>
      </c>
      <c r="R262" s="132">
        <f t="shared" ref="R262:R325" si="11">L262/H262</f>
        <v>250.28401548672565</v>
      </c>
    </row>
    <row r="263" spans="1:18" x14ac:dyDescent="0.35">
      <c r="A263" s="138">
        <v>9</v>
      </c>
      <c r="B263" s="139" t="s">
        <v>64</v>
      </c>
      <c r="C263" s="139" t="s">
        <v>35</v>
      </c>
      <c r="D263" s="139" t="s">
        <v>113</v>
      </c>
      <c r="E263" s="139" t="s">
        <v>36</v>
      </c>
      <c r="F263" s="139" t="s">
        <v>180</v>
      </c>
      <c r="G263" s="139" t="s">
        <v>890</v>
      </c>
      <c r="H263" s="140">
        <v>1686</v>
      </c>
      <c r="I263" s="138">
        <v>2</v>
      </c>
      <c r="J263" s="141">
        <f>อุดรธานี!F84</f>
        <v>189557.62</v>
      </c>
      <c r="K263" s="142">
        <f>อุดรธานี!AK84</f>
        <v>127451.59</v>
      </c>
      <c r="L263" s="143">
        <f>อุดรธานี!AL84</f>
        <v>512810.82</v>
      </c>
      <c r="M263" s="200">
        <f>อุดรธานี!AM84</f>
        <v>288613.32</v>
      </c>
      <c r="N263" s="139"/>
      <c r="O263" s="139"/>
      <c r="P263" s="139"/>
      <c r="Q263" s="131">
        <f t="shared" si="10"/>
        <v>224197.5</v>
      </c>
      <c r="R263" s="132">
        <f t="shared" si="11"/>
        <v>304.15825622775799</v>
      </c>
    </row>
    <row r="264" spans="1:18" x14ac:dyDescent="0.35">
      <c r="A264" s="138">
        <v>10</v>
      </c>
      <c r="B264" s="139" t="s">
        <v>64</v>
      </c>
      <c r="C264" s="139" t="s">
        <v>35</v>
      </c>
      <c r="D264" s="139" t="s">
        <v>113</v>
      </c>
      <c r="E264" s="139" t="s">
        <v>36</v>
      </c>
      <c r="F264" s="139" t="s">
        <v>180</v>
      </c>
      <c r="G264" s="139" t="s">
        <v>891</v>
      </c>
      <c r="H264" s="140">
        <v>2512</v>
      </c>
      <c r="I264" s="138">
        <v>2</v>
      </c>
      <c r="J264" s="141">
        <f>อุดรธานี!F85</f>
        <v>323291.34999999998</v>
      </c>
      <c r="K264" s="142">
        <f>อุดรธานี!AK85</f>
        <v>271606.09999999998</v>
      </c>
      <c r="L264" s="143">
        <f>อุดรธานี!AL85</f>
        <v>598384</v>
      </c>
      <c r="M264" s="143">
        <f>อุดรธานี!AM85</f>
        <v>355046.22000000003</v>
      </c>
      <c r="N264" s="139"/>
      <c r="O264" s="139"/>
      <c r="P264" s="139"/>
      <c r="Q264" s="131">
        <f t="shared" si="10"/>
        <v>243337.77999999997</v>
      </c>
      <c r="R264" s="132">
        <f t="shared" si="11"/>
        <v>238.21019108280254</v>
      </c>
    </row>
    <row r="265" spans="1:18" s="150" customFormat="1" x14ac:dyDescent="0.35">
      <c r="A265" s="144">
        <v>5</v>
      </c>
      <c r="B265" s="145" t="s">
        <v>64</v>
      </c>
      <c r="C265" s="145"/>
      <c r="D265" s="145"/>
      <c r="E265" s="145" t="s">
        <v>77</v>
      </c>
      <c r="F265" s="145"/>
      <c r="G265" s="145" t="s">
        <v>314</v>
      </c>
      <c r="H265" s="151">
        <f>SUM(H247:H263)</f>
        <v>124797</v>
      </c>
      <c r="I265" s="144"/>
      <c r="J265" s="147">
        <f>SUM(J255:J264)</f>
        <v>3645712.82</v>
      </c>
      <c r="K265" s="147">
        <f>SUM(K255:K264)</f>
        <v>2936637.2899999996</v>
      </c>
      <c r="L265" s="147">
        <f>SUM(L255:L264)</f>
        <v>5988072.040000001</v>
      </c>
      <c r="M265" s="147">
        <f>SUM(M255:M264)</f>
        <v>3927935.17</v>
      </c>
      <c r="N265" s="145">
        <v>9</v>
      </c>
      <c r="O265" s="145">
        <v>9</v>
      </c>
      <c r="P265" s="145">
        <f>N265-O265</f>
        <v>0</v>
      </c>
      <c r="Q265" s="148">
        <f t="shared" si="10"/>
        <v>2060136.870000001</v>
      </c>
      <c r="R265" s="149">
        <f>L265/H265</f>
        <v>47.982499899837343</v>
      </c>
    </row>
    <row r="266" spans="1:18" x14ac:dyDescent="0.35">
      <c r="A266" s="138">
        <v>1</v>
      </c>
      <c r="B266" s="139" t="s">
        <v>64</v>
      </c>
      <c r="C266" s="139" t="s">
        <v>315</v>
      </c>
      <c r="D266" s="139" t="s">
        <v>120</v>
      </c>
      <c r="E266" s="139" t="s">
        <v>46</v>
      </c>
      <c r="F266" s="139" t="s">
        <v>210</v>
      </c>
      <c r="G266" s="139" t="s">
        <v>316</v>
      </c>
      <c r="H266" s="140"/>
      <c r="I266" s="138"/>
      <c r="J266" s="141"/>
      <c r="K266" s="142"/>
      <c r="L266" s="143"/>
      <c r="M266" s="143"/>
      <c r="N266" s="139"/>
      <c r="O266" s="139"/>
      <c r="P266" s="139"/>
    </row>
    <row r="267" spans="1:18" x14ac:dyDescent="0.35">
      <c r="A267" s="138">
        <v>2</v>
      </c>
      <c r="B267" s="139" t="s">
        <v>64</v>
      </c>
      <c r="C267" s="139" t="s">
        <v>315</v>
      </c>
      <c r="D267" s="139" t="s">
        <v>120</v>
      </c>
      <c r="E267" s="139" t="s">
        <v>46</v>
      </c>
      <c r="F267" s="139" t="s">
        <v>180</v>
      </c>
      <c r="G267" s="139" t="s">
        <v>892</v>
      </c>
      <c r="H267" s="140">
        <v>3664</v>
      </c>
      <c r="I267" s="138">
        <v>3</v>
      </c>
      <c r="J267" s="141">
        <f>อุดรธานี!F86</f>
        <v>1036786.89</v>
      </c>
      <c r="K267" s="142">
        <f>อุดรธานี!AK86</f>
        <v>1058852.3500000001</v>
      </c>
      <c r="L267" s="143">
        <f>อุดรธานี!AL86</f>
        <v>503805.15</v>
      </c>
      <c r="M267" s="143">
        <f>อุดรธานี!AM86</f>
        <v>552760.99</v>
      </c>
      <c r="N267" s="139"/>
      <c r="O267" s="139"/>
      <c r="P267" s="139"/>
      <c r="Q267" s="131">
        <f t="shared" si="10"/>
        <v>-48955.839999999967</v>
      </c>
      <c r="R267" s="132">
        <f t="shared" si="11"/>
        <v>137.50140556768559</v>
      </c>
    </row>
    <row r="268" spans="1:18" x14ac:dyDescent="0.35">
      <c r="A268" s="138">
        <v>3</v>
      </c>
      <c r="B268" s="139" t="s">
        <v>64</v>
      </c>
      <c r="C268" s="139" t="s">
        <v>315</v>
      </c>
      <c r="D268" s="139" t="s">
        <v>120</v>
      </c>
      <c r="E268" s="139" t="s">
        <v>46</v>
      </c>
      <c r="F268" s="139" t="s">
        <v>180</v>
      </c>
      <c r="G268" s="139" t="s">
        <v>893</v>
      </c>
      <c r="H268" s="140">
        <v>7927</v>
      </c>
      <c r="I268" s="138">
        <v>5</v>
      </c>
      <c r="J268" s="141">
        <f>อุดรธานี!F87</f>
        <v>1624695.15</v>
      </c>
      <c r="K268" s="142">
        <f>อุดรธานี!AK87</f>
        <v>1762292.7699999998</v>
      </c>
      <c r="L268" s="143">
        <f>อุดรธานี!AL87</f>
        <v>737918.72</v>
      </c>
      <c r="M268" s="143">
        <f>อุดรธานี!AM87</f>
        <v>698508.44000000006</v>
      </c>
      <c r="N268" s="139"/>
      <c r="O268" s="139"/>
      <c r="P268" s="139"/>
      <c r="Q268" s="131">
        <f t="shared" si="10"/>
        <v>39410.279999999912</v>
      </c>
      <c r="R268" s="132">
        <f t="shared" si="11"/>
        <v>93.089279677053099</v>
      </c>
    </row>
    <row r="269" spans="1:18" x14ac:dyDescent="0.35">
      <c r="A269" s="138">
        <v>4</v>
      </c>
      <c r="B269" s="139" t="s">
        <v>64</v>
      </c>
      <c r="C269" s="139" t="s">
        <v>315</v>
      </c>
      <c r="D269" s="139" t="s">
        <v>120</v>
      </c>
      <c r="E269" s="139" t="s">
        <v>46</v>
      </c>
      <c r="F269" s="139" t="s">
        <v>180</v>
      </c>
      <c r="G269" s="139" t="s">
        <v>894</v>
      </c>
      <c r="H269" s="140">
        <v>7609</v>
      </c>
      <c r="I269" s="138">
        <v>5</v>
      </c>
      <c r="J269" s="141">
        <f>อุดรธานี!F88</f>
        <v>1153174.0900000001</v>
      </c>
      <c r="K269" s="142">
        <f>อุดรธานี!AK88</f>
        <v>1139085.97</v>
      </c>
      <c r="L269" s="143">
        <f>อุดรธานี!AL88</f>
        <v>677153.36</v>
      </c>
      <c r="M269" s="143">
        <f>อุดรธานี!AM88</f>
        <v>659043.87</v>
      </c>
      <c r="N269" s="139"/>
      <c r="O269" s="139"/>
      <c r="P269" s="139"/>
      <c r="Q269" s="131">
        <f t="shared" si="10"/>
        <v>18109.489999999991</v>
      </c>
      <c r="R269" s="132">
        <f t="shared" si="11"/>
        <v>88.993738993297413</v>
      </c>
    </row>
    <row r="270" spans="1:18" x14ac:dyDescent="0.35">
      <c r="A270" s="138">
        <v>5</v>
      </c>
      <c r="B270" s="139" t="s">
        <v>64</v>
      </c>
      <c r="C270" s="139" t="s">
        <v>315</v>
      </c>
      <c r="D270" s="139" t="s">
        <v>120</v>
      </c>
      <c r="E270" s="139" t="s">
        <v>46</v>
      </c>
      <c r="F270" s="139" t="s">
        <v>180</v>
      </c>
      <c r="G270" s="139" t="s">
        <v>895</v>
      </c>
      <c r="H270" s="140">
        <v>6471</v>
      </c>
      <c r="I270" s="138">
        <v>5</v>
      </c>
      <c r="J270" s="141">
        <f>อุดรธานี!F89</f>
        <v>1108346.1200000001</v>
      </c>
      <c r="K270" s="142">
        <f>อุดรธานี!AK89</f>
        <v>1191426.28</v>
      </c>
      <c r="L270" s="143">
        <f>อุดรธานี!AL89</f>
        <v>756967.47</v>
      </c>
      <c r="M270" s="143">
        <f>อุดรธานี!AM89</f>
        <v>768150.61</v>
      </c>
      <c r="N270" s="139"/>
      <c r="O270" s="139"/>
      <c r="P270" s="139"/>
      <c r="Q270" s="131">
        <f t="shared" si="10"/>
        <v>-11183.140000000014</v>
      </c>
      <c r="R270" s="132">
        <f t="shared" si="11"/>
        <v>116.97843764487715</v>
      </c>
    </row>
    <row r="271" spans="1:18" x14ac:dyDescent="0.35">
      <c r="A271" s="138">
        <v>6</v>
      </c>
      <c r="B271" s="139" t="s">
        <v>64</v>
      </c>
      <c r="C271" s="139" t="s">
        <v>315</v>
      </c>
      <c r="D271" s="139" t="s">
        <v>120</v>
      </c>
      <c r="E271" s="139" t="s">
        <v>46</v>
      </c>
      <c r="F271" s="139" t="s">
        <v>180</v>
      </c>
      <c r="G271" s="139" t="s">
        <v>896</v>
      </c>
      <c r="H271" s="140">
        <v>4146</v>
      </c>
      <c r="I271" s="138">
        <v>3</v>
      </c>
      <c r="J271" s="141">
        <f>อุดรธานี!F90</f>
        <v>804215.96</v>
      </c>
      <c r="K271" s="142">
        <f>อุดรธานี!AK90</f>
        <v>937495.04999999993</v>
      </c>
      <c r="L271" s="143">
        <f>อุดรธานี!AL90</f>
        <v>606925.59000000008</v>
      </c>
      <c r="M271" s="143">
        <f>อุดรธานี!AM90</f>
        <v>367629.35</v>
      </c>
      <c r="N271" s="139"/>
      <c r="O271" s="139"/>
      <c r="P271" s="139"/>
      <c r="Q271" s="131">
        <f t="shared" si="10"/>
        <v>239296.24000000011</v>
      </c>
      <c r="R271" s="132">
        <f t="shared" si="11"/>
        <v>146.38822720694648</v>
      </c>
    </row>
    <row r="272" spans="1:18" x14ac:dyDescent="0.35">
      <c r="A272" s="138">
        <v>7</v>
      </c>
      <c r="B272" s="139" t="s">
        <v>64</v>
      </c>
      <c r="C272" s="139" t="s">
        <v>315</v>
      </c>
      <c r="D272" s="139" t="s">
        <v>120</v>
      </c>
      <c r="E272" s="139" t="s">
        <v>46</v>
      </c>
      <c r="F272" s="139" t="s">
        <v>180</v>
      </c>
      <c r="G272" s="139" t="s">
        <v>897</v>
      </c>
      <c r="H272" s="140">
        <v>8209</v>
      </c>
      <c r="I272" s="138">
        <v>5</v>
      </c>
      <c r="J272" s="141">
        <f>อุดรธานี!F91</f>
        <v>1039866.32</v>
      </c>
      <c r="K272" s="142">
        <f>อุดรธานี!AK91</f>
        <v>1122110.2899999998</v>
      </c>
      <c r="L272" s="143">
        <f>อุดรธานี!AL91</f>
        <v>890501.36</v>
      </c>
      <c r="M272" s="143">
        <f>อุดรธานี!AM91</f>
        <v>731955.70000000007</v>
      </c>
      <c r="N272" s="139"/>
      <c r="O272" s="139"/>
      <c r="P272" s="139"/>
      <c r="Q272" s="131">
        <f t="shared" si="10"/>
        <v>158545.65999999992</v>
      </c>
      <c r="R272" s="132">
        <f t="shared" si="11"/>
        <v>108.47866488000975</v>
      </c>
    </row>
    <row r="273" spans="1:18" x14ac:dyDescent="0.35">
      <c r="A273" s="138">
        <v>8</v>
      </c>
      <c r="B273" s="139" t="s">
        <v>64</v>
      </c>
      <c r="C273" s="139" t="s">
        <v>315</v>
      </c>
      <c r="D273" s="139" t="s">
        <v>120</v>
      </c>
      <c r="E273" s="139" t="s">
        <v>46</v>
      </c>
      <c r="F273" s="139" t="s">
        <v>180</v>
      </c>
      <c r="G273" s="139" t="s">
        <v>898</v>
      </c>
      <c r="H273" s="140">
        <v>4164</v>
      </c>
      <c r="I273" s="138">
        <v>3</v>
      </c>
      <c r="J273" s="141">
        <f>อุดรธานี!F92</f>
        <v>479318.84</v>
      </c>
      <c r="K273" s="142">
        <f>อุดรธานี!AK92</f>
        <v>383217.26000000007</v>
      </c>
      <c r="L273" s="143">
        <f>อุดรธานี!AL92</f>
        <v>654731.90999999992</v>
      </c>
      <c r="M273" s="143">
        <f>อุดรธานี!AM92</f>
        <v>657734.97</v>
      </c>
      <c r="N273" s="139"/>
      <c r="O273" s="139"/>
      <c r="P273" s="139"/>
      <c r="Q273" s="131">
        <f t="shared" si="10"/>
        <v>-3003.0600000000559</v>
      </c>
      <c r="R273" s="132">
        <f t="shared" si="11"/>
        <v>157.2362896253602</v>
      </c>
    </row>
    <row r="274" spans="1:18" x14ac:dyDescent="0.35">
      <c r="A274" s="138">
        <v>9</v>
      </c>
      <c r="B274" s="139" t="s">
        <v>64</v>
      </c>
      <c r="C274" s="139" t="s">
        <v>315</v>
      </c>
      <c r="D274" s="139" t="s">
        <v>120</v>
      </c>
      <c r="E274" s="139" t="s">
        <v>46</v>
      </c>
      <c r="F274" s="139" t="s">
        <v>180</v>
      </c>
      <c r="G274" s="139" t="s">
        <v>899</v>
      </c>
      <c r="H274" s="140">
        <v>6009</v>
      </c>
      <c r="I274" s="138">
        <v>5</v>
      </c>
      <c r="J274" s="141">
        <f>อุดรธานี!F93</f>
        <v>659340.53</v>
      </c>
      <c r="K274" s="142">
        <f>อุดรธานี!AK93</f>
        <v>721101.43</v>
      </c>
      <c r="L274" s="143">
        <f>อุดรธานี!AL93</f>
        <v>787390.94</v>
      </c>
      <c r="M274" s="143">
        <f>อุดรธานี!AM93</f>
        <v>761134.77</v>
      </c>
      <c r="N274" s="139"/>
      <c r="O274" s="139"/>
      <c r="P274" s="139"/>
      <c r="Q274" s="131">
        <f t="shared" si="10"/>
        <v>26256.169999999925</v>
      </c>
      <c r="R274" s="132">
        <f t="shared" si="11"/>
        <v>131.03527042769178</v>
      </c>
    </row>
    <row r="275" spans="1:18" x14ac:dyDescent="0.35">
      <c r="A275" s="138">
        <v>10</v>
      </c>
      <c r="B275" s="139" t="s">
        <v>64</v>
      </c>
      <c r="C275" s="139" t="s">
        <v>315</v>
      </c>
      <c r="D275" s="139" t="s">
        <v>120</v>
      </c>
      <c r="E275" s="139" t="s">
        <v>46</v>
      </c>
      <c r="F275" s="139" t="s">
        <v>180</v>
      </c>
      <c r="G275" s="139" t="s">
        <v>900</v>
      </c>
      <c r="H275" s="140">
        <v>4497</v>
      </c>
      <c r="I275" s="138">
        <v>3</v>
      </c>
      <c r="J275" s="141">
        <f>อุดรธานี!F94</f>
        <v>434185.41</v>
      </c>
      <c r="K275" s="142">
        <f>อุดรธานี!AK94</f>
        <v>364863.61999999988</v>
      </c>
      <c r="L275" s="143">
        <f>อุดรธานี!AL94</f>
        <v>748223.97</v>
      </c>
      <c r="M275" s="143">
        <f>อุดรธานี!AM94</f>
        <v>651656.91</v>
      </c>
      <c r="N275" s="139"/>
      <c r="O275" s="139"/>
      <c r="P275" s="139"/>
      <c r="Q275" s="131">
        <f t="shared" si="10"/>
        <v>96567.059999999939</v>
      </c>
      <c r="R275" s="132">
        <f t="shared" si="11"/>
        <v>166.38291527685124</v>
      </c>
    </row>
    <row r="276" spans="1:18" x14ac:dyDescent="0.35">
      <c r="A276" s="138">
        <v>11</v>
      </c>
      <c r="B276" s="139" t="s">
        <v>64</v>
      </c>
      <c r="C276" s="139" t="s">
        <v>315</v>
      </c>
      <c r="D276" s="139" t="s">
        <v>120</v>
      </c>
      <c r="E276" s="139" t="s">
        <v>46</v>
      </c>
      <c r="F276" s="139" t="s">
        <v>180</v>
      </c>
      <c r="G276" s="139" t="s">
        <v>901</v>
      </c>
      <c r="H276" s="140">
        <v>6523</v>
      </c>
      <c r="I276" s="138">
        <v>5</v>
      </c>
      <c r="J276" s="141">
        <f>อุดรธานี!F95</f>
        <v>409769.23</v>
      </c>
      <c r="K276" s="142">
        <f>อุดรธานี!AK95</f>
        <v>388844.76</v>
      </c>
      <c r="L276" s="143">
        <f>อุดรธานี!AL95</f>
        <v>865108.36</v>
      </c>
      <c r="M276" s="143">
        <f>อุดรธานี!AM95</f>
        <v>689424.66</v>
      </c>
      <c r="N276" s="139"/>
      <c r="O276" s="139"/>
      <c r="P276" s="139"/>
      <c r="Q276" s="131">
        <f t="shared" si="10"/>
        <v>175683.69999999995</v>
      </c>
      <c r="R276" s="132">
        <f t="shared" si="11"/>
        <v>132.62430783381879</v>
      </c>
    </row>
    <row r="277" spans="1:18" x14ac:dyDescent="0.35">
      <c r="A277" s="138">
        <v>12</v>
      </c>
      <c r="B277" s="139" t="s">
        <v>64</v>
      </c>
      <c r="C277" s="139" t="s">
        <v>315</v>
      </c>
      <c r="D277" s="139" t="s">
        <v>120</v>
      </c>
      <c r="E277" s="139" t="s">
        <v>46</v>
      </c>
      <c r="F277" s="139" t="s">
        <v>180</v>
      </c>
      <c r="G277" s="139" t="s">
        <v>902</v>
      </c>
      <c r="H277" s="140">
        <v>4131</v>
      </c>
      <c r="I277" s="138">
        <v>3</v>
      </c>
      <c r="J277" s="141">
        <f>อุดรธานี!F96</f>
        <v>332089.58</v>
      </c>
      <c r="K277" s="142">
        <f>อุดรธานี!AK96</f>
        <v>410105.55</v>
      </c>
      <c r="L277" s="143">
        <f>อุดรธานี!AL96</f>
        <v>827315.94</v>
      </c>
      <c r="M277" s="143">
        <f>อุดรธานี!AM96</f>
        <v>612145.54</v>
      </c>
      <c r="N277" s="139"/>
      <c r="O277" s="139"/>
      <c r="P277" s="139"/>
      <c r="Q277" s="131">
        <f t="shared" si="10"/>
        <v>215170.39999999991</v>
      </c>
      <c r="R277" s="132">
        <f t="shared" si="11"/>
        <v>200.27013798111835</v>
      </c>
    </row>
    <row r="278" spans="1:18" x14ac:dyDescent="0.35">
      <c r="A278" s="138">
        <v>13</v>
      </c>
      <c r="B278" s="139" t="s">
        <v>64</v>
      </c>
      <c r="C278" s="139" t="s">
        <v>315</v>
      </c>
      <c r="D278" s="139" t="s">
        <v>120</v>
      </c>
      <c r="E278" s="139" t="s">
        <v>46</v>
      </c>
      <c r="F278" s="139" t="s">
        <v>180</v>
      </c>
      <c r="G278" s="139" t="s">
        <v>903</v>
      </c>
      <c r="H278" s="140">
        <v>5378</v>
      </c>
      <c r="I278" s="138">
        <v>4</v>
      </c>
      <c r="J278" s="141">
        <f>อุดรธานี!F97</f>
        <v>458295.85</v>
      </c>
      <c r="K278" s="142">
        <f>อุดรธานี!AK97</f>
        <v>27697.829999999958</v>
      </c>
      <c r="L278" s="143">
        <f>อุดรธานี!AL97</f>
        <v>616144.34000000008</v>
      </c>
      <c r="M278" s="143">
        <f>อุดรธานี!AM97</f>
        <v>560646.41</v>
      </c>
      <c r="N278" s="139"/>
      <c r="O278" s="139"/>
      <c r="P278" s="139"/>
      <c r="Q278" s="131">
        <f t="shared" si="10"/>
        <v>55497.930000000051</v>
      </c>
      <c r="R278" s="132">
        <f t="shared" si="11"/>
        <v>114.56756043138715</v>
      </c>
    </row>
    <row r="279" spans="1:18" x14ac:dyDescent="0.35">
      <c r="A279" s="138">
        <v>14</v>
      </c>
      <c r="B279" s="139" t="s">
        <v>64</v>
      </c>
      <c r="C279" s="139" t="s">
        <v>315</v>
      </c>
      <c r="D279" s="139" t="s">
        <v>120</v>
      </c>
      <c r="E279" s="139" t="s">
        <v>46</v>
      </c>
      <c r="F279" s="139" t="s">
        <v>180</v>
      </c>
      <c r="G279" s="139" t="s">
        <v>904</v>
      </c>
      <c r="H279" s="140">
        <v>4212</v>
      </c>
      <c r="I279" s="138">
        <v>3</v>
      </c>
      <c r="J279" s="141">
        <f>อุดรธานี!F98</f>
        <v>599489.16</v>
      </c>
      <c r="K279" s="142">
        <f>อุดรธานี!AK98</f>
        <v>827092.58</v>
      </c>
      <c r="L279" s="143">
        <f>อุดรธานี!AL98</f>
        <v>788366.8899999999</v>
      </c>
      <c r="M279" s="143">
        <f>อุดรธานี!AM98</f>
        <v>590204.61</v>
      </c>
      <c r="N279" s="139"/>
      <c r="O279" s="139"/>
      <c r="P279" s="139"/>
      <c r="Q279" s="131">
        <f t="shared" si="10"/>
        <v>198162.27999999991</v>
      </c>
      <c r="R279" s="132">
        <f t="shared" si="11"/>
        <v>187.17162630579296</v>
      </c>
    </row>
    <row r="280" spans="1:18" x14ac:dyDescent="0.35">
      <c r="A280" s="138">
        <v>15</v>
      </c>
      <c r="B280" s="139" t="s">
        <v>64</v>
      </c>
      <c r="C280" s="139" t="s">
        <v>315</v>
      </c>
      <c r="D280" s="139" t="s">
        <v>120</v>
      </c>
      <c r="E280" s="139" t="s">
        <v>46</v>
      </c>
      <c r="F280" s="139" t="s">
        <v>180</v>
      </c>
      <c r="G280" s="139" t="s">
        <v>905</v>
      </c>
      <c r="H280" s="140">
        <v>3326</v>
      </c>
      <c r="I280" s="138">
        <v>3</v>
      </c>
      <c r="J280" s="141">
        <f>อุดรธานี!F99</f>
        <v>364917.91</v>
      </c>
      <c r="K280" s="142">
        <f>อุดรธานี!AK99</f>
        <v>325649.87</v>
      </c>
      <c r="L280" s="143">
        <f>อุดรธานี!AL99</f>
        <v>418502.93</v>
      </c>
      <c r="M280" s="143">
        <f>อุดรธานี!AM99</f>
        <v>405936.12000000005</v>
      </c>
      <c r="N280" s="139"/>
      <c r="O280" s="139"/>
      <c r="P280" s="139"/>
      <c r="Q280" s="131">
        <f t="shared" si="10"/>
        <v>12566.809999999939</v>
      </c>
      <c r="R280" s="132">
        <f t="shared" si="11"/>
        <v>125.82769993986771</v>
      </c>
    </row>
    <row r="281" spans="1:18" s="150" customFormat="1" x14ac:dyDescent="0.35">
      <c r="A281" s="144">
        <v>6</v>
      </c>
      <c r="B281" s="145" t="s">
        <v>64</v>
      </c>
      <c r="C281" s="145"/>
      <c r="D281" s="145"/>
      <c r="E281" s="145" t="s">
        <v>77</v>
      </c>
      <c r="F281" s="145"/>
      <c r="G281" s="145" t="s">
        <v>317</v>
      </c>
      <c r="H281" s="151">
        <f>SUM(H266:H280)</f>
        <v>76266</v>
      </c>
      <c r="I281" s="144"/>
      <c r="J281" s="147">
        <f>SUM(J266:J280)</f>
        <v>10504491.040000001</v>
      </c>
      <c r="K281" s="147">
        <f>SUM(K266:K280)</f>
        <v>10659835.609999999</v>
      </c>
      <c r="L281" s="147">
        <f>SUM(L266:L280)</f>
        <v>9879056.9299999997</v>
      </c>
      <c r="M281" s="147">
        <f>SUM(M266:M280)</f>
        <v>8706932.9500000011</v>
      </c>
      <c r="N281" s="145">
        <v>14</v>
      </c>
      <c r="O281" s="145">
        <v>14</v>
      </c>
      <c r="P281" s="145">
        <f>N281-O281</f>
        <v>0</v>
      </c>
      <c r="Q281" s="148">
        <f t="shared" si="10"/>
        <v>1172123.9799999986</v>
      </c>
      <c r="R281" s="149">
        <f>L281/H281</f>
        <v>129.53422140927805</v>
      </c>
    </row>
    <row r="282" spans="1:18" x14ac:dyDescent="0.35">
      <c r="A282" s="138">
        <v>1</v>
      </c>
      <c r="B282" s="139" t="s">
        <v>64</v>
      </c>
      <c r="C282" s="139" t="s">
        <v>318</v>
      </c>
      <c r="D282" s="139" t="s">
        <v>126</v>
      </c>
      <c r="E282" s="139" t="s">
        <v>47</v>
      </c>
      <c r="F282" s="139" t="s">
        <v>210</v>
      </c>
      <c r="G282" s="139" t="s">
        <v>319</v>
      </c>
      <c r="H282" s="140"/>
      <c r="I282" s="138"/>
      <c r="J282" s="141"/>
      <c r="K282" s="142"/>
      <c r="L282" s="143"/>
      <c r="M282" s="143"/>
      <c r="N282" s="139"/>
      <c r="O282" s="139"/>
      <c r="P282" s="139"/>
    </row>
    <row r="283" spans="1:18" x14ac:dyDescent="0.35">
      <c r="A283" s="138">
        <v>2</v>
      </c>
      <c r="B283" s="139" t="s">
        <v>64</v>
      </c>
      <c r="C283" s="139" t="s">
        <v>318</v>
      </c>
      <c r="D283" s="139" t="s">
        <v>126</v>
      </c>
      <c r="E283" s="139" t="s">
        <v>47</v>
      </c>
      <c r="F283" s="139" t="s">
        <v>180</v>
      </c>
      <c r="G283" s="139" t="s">
        <v>906</v>
      </c>
      <c r="H283" s="140">
        <v>2523</v>
      </c>
      <c r="I283" s="138">
        <v>2</v>
      </c>
      <c r="J283" s="141">
        <f>อุดรธานี!F100</f>
        <v>598004.21</v>
      </c>
      <c r="K283" s="142">
        <f>อุดรธานี!AK100</f>
        <v>709630.45</v>
      </c>
      <c r="L283" s="143">
        <f>อุดรธานี!AL100</f>
        <v>482634.66000000003</v>
      </c>
      <c r="M283" s="143">
        <f>อุดรธานี!AM100</f>
        <v>362171.15</v>
      </c>
      <c r="N283" s="139"/>
      <c r="O283" s="139"/>
      <c r="P283" s="139"/>
      <c r="Q283" s="131">
        <f t="shared" si="10"/>
        <v>120463.51000000001</v>
      </c>
      <c r="R283" s="132">
        <f t="shared" si="11"/>
        <v>191.29395957193819</v>
      </c>
    </row>
    <row r="284" spans="1:18" x14ac:dyDescent="0.35">
      <c r="A284" s="138">
        <v>3</v>
      </c>
      <c r="B284" s="139" t="s">
        <v>64</v>
      </c>
      <c r="C284" s="139" t="s">
        <v>318</v>
      </c>
      <c r="D284" s="139" t="s">
        <v>126</v>
      </c>
      <c r="E284" s="139" t="s">
        <v>47</v>
      </c>
      <c r="F284" s="139" t="s">
        <v>180</v>
      </c>
      <c r="G284" s="139" t="s">
        <v>907</v>
      </c>
      <c r="H284" s="140">
        <v>5391</v>
      </c>
      <c r="I284" s="138">
        <v>4</v>
      </c>
      <c r="J284" s="141">
        <f>อุดรธานี!F101</f>
        <v>93553.47</v>
      </c>
      <c r="K284" s="142">
        <f>อุดรธานี!AK101</f>
        <v>202727.65</v>
      </c>
      <c r="L284" s="143">
        <f>อุดรธานี!AL101</f>
        <v>379439.86</v>
      </c>
      <c r="M284" s="143">
        <f>อุดรธานี!AM101</f>
        <v>532620.88</v>
      </c>
      <c r="N284" s="139"/>
      <c r="O284" s="139"/>
      <c r="P284" s="139"/>
      <c r="Q284" s="131">
        <f t="shared" si="10"/>
        <v>-153181.02000000002</v>
      </c>
      <c r="R284" s="132">
        <f t="shared" si="11"/>
        <v>70.383947319606747</v>
      </c>
    </row>
    <row r="285" spans="1:18" x14ac:dyDescent="0.35">
      <c r="A285" s="138">
        <v>4</v>
      </c>
      <c r="B285" s="139" t="s">
        <v>64</v>
      </c>
      <c r="C285" s="139" t="s">
        <v>318</v>
      </c>
      <c r="D285" s="139" t="s">
        <v>126</v>
      </c>
      <c r="E285" s="139" t="s">
        <v>47</v>
      </c>
      <c r="F285" s="139" t="s">
        <v>180</v>
      </c>
      <c r="G285" s="139" t="s">
        <v>908</v>
      </c>
      <c r="H285" s="140">
        <v>2709</v>
      </c>
      <c r="I285" s="138">
        <v>2</v>
      </c>
      <c r="J285" s="141">
        <f>อุดรธานี!F102</f>
        <v>304479.49</v>
      </c>
      <c r="K285" s="142">
        <f>อุดรธานี!AK102</f>
        <v>343935.85</v>
      </c>
      <c r="L285" s="143">
        <f>อุดรธานี!AL102</f>
        <v>565675.66999999993</v>
      </c>
      <c r="M285" s="143">
        <f>อุดรธานี!AM102</f>
        <v>360320.94</v>
      </c>
      <c r="N285" s="139"/>
      <c r="O285" s="139"/>
      <c r="P285" s="139"/>
      <c r="Q285" s="131">
        <f t="shared" si="10"/>
        <v>205354.72999999992</v>
      </c>
      <c r="R285" s="132">
        <f t="shared" si="11"/>
        <v>208.81346253229972</v>
      </c>
    </row>
    <row r="286" spans="1:18" x14ac:dyDescent="0.35">
      <c r="A286" s="138">
        <v>5</v>
      </c>
      <c r="B286" s="139" t="s">
        <v>64</v>
      </c>
      <c r="C286" s="139" t="s">
        <v>318</v>
      </c>
      <c r="D286" s="139" t="s">
        <v>126</v>
      </c>
      <c r="E286" s="139" t="s">
        <v>47</v>
      </c>
      <c r="F286" s="139" t="s">
        <v>180</v>
      </c>
      <c r="G286" s="139" t="s">
        <v>909</v>
      </c>
      <c r="H286" s="140">
        <v>3276</v>
      </c>
      <c r="I286" s="138">
        <v>3</v>
      </c>
      <c r="J286" s="141">
        <f>อุดรธานี!F103</f>
        <v>467643.65</v>
      </c>
      <c r="K286" s="142">
        <f>อุดรธานี!AK103</f>
        <v>493036.97000000003</v>
      </c>
      <c r="L286" s="143">
        <f>อุดรธานี!AL103</f>
        <v>645380.56000000006</v>
      </c>
      <c r="M286" s="143">
        <f>อุดรธานี!AM103</f>
        <v>417151.77</v>
      </c>
      <c r="N286" s="139"/>
      <c r="O286" s="139"/>
      <c r="P286" s="139"/>
      <c r="Q286" s="131">
        <f t="shared" si="10"/>
        <v>228228.79000000004</v>
      </c>
      <c r="R286" s="132">
        <f t="shared" si="11"/>
        <v>197.00261294261296</v>
      </c>
    </row>
    <row r="287" spans="1:18" x14ac:dyDescent="0.35">
      <c r="A287" s="138">
        <v>6</v>
      </c>
      <c r="B287" s="139" t="s">
        <v>64</v>
      </c>
      <c r="C287" s="139" t="s">
        <v>318</v>
      </c>
      <c r="D287" s="139" t="s">
        <v>126</v>
      </c>
      <c r="E287" s="139" t="s">
        <v>47</v>
      </c>
      <c r="F287" s="139" t="s">
        <v>180</v>
      </c>
      <c r="G287" s="139" t="s">
        <v>910</v>
      </c>
      <c r="H287" s="140">
        <v>1694</v>
      </c>
      <c r="I287" s="138">
        <v>2</v>
      </c>
      <c r="J287" s="141">
        <f>อุดรธานี!F104</f>
        <v>362472.82</v>
      </c>
      <c r="K287" s="142">
        <f>อุดรธานี!AK104</f>
        <v>353322.13</v>
      </c>
      <c r="L287" s="143">
        <f>อุดรธานี!AL104</f>
        <v>443561.79</v>
      </c>
      <c r="M287" s="143">
        <f>อุดรธานี!AM104</f>
        <v>348144.8</v>
      </c>
      <c r="N287" s="139"/>
      <c r="O287" s="139"/>
      <c r="P287" s="139"/>
      <c r="Q287" s="131">
        <f t="shared" si="10"/>
        <v>95416.989999999991</v>
      </c>
      <c r="R287" s="132">
        <f t="shared" si="11"/>
        <v>261.84285123966941</v>
      </c>
    </row>
    <row r="288" spans="1:18" x14ac:dyDescent="0.35">
      <c r="A288" s="138">
        <v>7</v>
      </c>
      <c r="B288" s="139" t="s">
        <v>64</v>
      </c>
      <c r="C288" s="139" t="s">
        <v>318</v>
      </c>
      <c r="D288" s="139" t="s">
        <v>126</v>
      </c>
      <c r="E288" s="139" t="s">
        <v>47</v>
      </c>
      <c r="F288" s="139" t="s">
        <v>180</v>
      </c>
      <c r="G288" s="139" t="s">
        <v>911</v>
      </c>
      <c r="H288" s="140">
        <v>2072</v>
      </c>
      <c r="I288" s="138">
        <v>2</v>
      </c>
      <c r="J288" s="141">
        <f>อุดรธานี!F105</f>
        <v>314509.84999999998</v>
      </c>
      <c r="K288" s="142">
        <f>อุดรธานี!AK105</f>
        <v>327323.92</v>
      </c>
      <c r="L288" s="143">
        <f>อุดรธานี!AL105</f>
        <v>444674.20999999996</v>
      </c>
      <c r="M288" s="143">
        <f>อุดรธานี!AM105</f>
        <v>371757.45</v>
      </c>
      <c r="N288" s="139"/>
      <c r="O288" s="139"/>
      <c r="P288" s="139"/>
      <c r="Q288" s="131">
        <f t="shared" si="10"/>
        <v>72916.759999999951</v>
      </c>
      <c r="R288" s="132">
        <f t="shared" si="11"/>
        <v>214.6111052123552</v>
      </c>
    </row>
    <row r="289" spans="1:18" s="150" customFormat="1" x14ac:dyDescent="0.35">
      <c r="A289" s="144">
        <v>7</v>
      </c>
      <c r="B289" s="145" t="s">
        <v>64</v>
      </c>
      <c r="C289" s="145"/>
      <c r="D289" s="145"/>
      <c r="E289" s="145" t="s">
        <v>77</v>
      </c>
      <c r="F289" s="145"/>
      <c r="G289" s="145" t="s">
        <v>320</v>
      </c>
      <c r="H289" s="151">
        <f>SUM(H282:H288)</f>
        <v>17665</v>
      </c>
      <c r="I289" s="144"/>
      <c r="J289" s="147">
        <f>SUM(J282:J288)</f>
        <v>2140663.4899999998</v>
      </c>
      <c r="K289" s="147">
        <f>SUM(K282:K288)</f>
        <v>2429976.9699999997</v>
      </c>
      <c r="L289" s="147">
        <f>SUM(L282:L288)</f>
        <v>2961366.75</v>
      </c>
      <c r="M289" s="147">
        <f>SUM(M282:M288)</f>
        <v>2392166.9900000002</v>
      </c>
      <c r="N289" s="145">
        <v>6</v>
      </c>
      <c r="O289" s="145">
        <v>6</v>
      </c>
      <c r="P289" s="145">
        <f>N289-O289</f>
        <v>0</v>
      </c>
      <c r="Q289" s="148">
        <f t="shared" si="10"/>
        <v>569199.75999999978</v>
      </c>
      <c r="R289" s="149">
        <f>L289/H289</f>
        <v>167.64034814605151</v>
      </c>
    </row>
    <row r="290" spans="1:18" x14ac:dyDescent="0.35">
      <c r="A290" s="138">
        <v>1</v>
      </c>
      <c r="B290" s="139" t="s">
        <v>64</v>
      </c>
      <c r="C290" s="139" t="s">
        <v>37</v>
      </c>
      <c r="D290" s="139" t="s">
        <v>131</v>
      </c>
      <c r="E290" s="139" t="s">
        <v>38</v>
      </c>
      <c r="F290" s="139" t="s">
        <v>210</v>
      </c>
      <c r="G290" s="139" t="s">
        <v>321</v>
      </c>
      <c r="H290" s="140"/>
      <c r="I290" s="138"/>
      <c r="J290" s="141"/>
      <c r="K290" s="142"/>
      <c r="L290" s="143"/>
      <c r="M290" s="143"/>
      <c r="N290" s="139"/>
      <c r="O290" s="139"/>
      <c r="P290" s="139"/>
    </row>
    <row r="291" spans="1:18" x14ac:dyDescent="0.35">
      <c r="A291" s="138">
        <v>2</v>
      </c>
      <c r="B291" s="139" t="s">
        <v>64</v>
      </c>
      <c r="C291" s="139" t="s">
        <v>37</v>
      </c>
      <c r="D291" s="139" t="s">
        <v>131</v>
      </c>
      <c r="E291" s="139" t="s">
        <v>38</v>
      </c>
      <c r="F291" s="139" t="s">
        <v>180</v>
      </c>
      <c r="G291" s="139" t="s">
        <v>912</v>
      </c>
      <c r="H291" s="140">
        <v>2599</v>
      </c>
      <c r="I291" s="138">
        <v>2</v>
      </c>
      <c r="J291" s="141">
        <f>อุดรธานี!F106</f>
        <v>544615.47</v>
      </c>
      <c r="K291" s="142">
        <f>อุดรธานี!AK106</f>
        <v>520571.90999999992</v>
      </c>
      <c r="L291" s="143">
        <f>อุดรธานี!AL106</f>
        <v>344960.16000000003</v>
      </c>
      <c r="M291" s="143">
        <f>อุดรธานี!AM106</f>
        <v>373916.74</v>
      </c>
      <c r="N291" s="139"/>
      <c r="O291" s="139"/>
      <c r="P291" s="139"/>
      <c r="Q291" s="131">
        <f t="shared" si="10"/>
        <v>-28956.579999999958</v>
      </c>
      <c r="R291" s="132">
        <f t="shared" si="11"/>
        <v>132.72803385917661</v>
      </c>
    </row>
    <row r="292" spans="1:18" x14ac:dyDescent="0.35">
      <c r="A292" s="138">
        <v>3</v>
      </c>
      <c r="B292" s="139" t="s">
        <v>64</v>
      </c>
      <c r="C292" s="139" t="s">
        <v>37</v>
      </c>
      <c r="D292" s="139" t="s">
        <v>131</v>
      </c>
      <c r="E292" s="139" t="s">
        <v>38</v>
      </c>
      <c r="F292" s="139" t="s">
        <v>180</v>
      </c>
      <c r="G292" s="139" t="s">
        <v>913</v>
      </c>
      <c r="H292" s="140">
        <v>7351</v>
      </c>
      <c r="I292" s="138">
        <v>5</v>
      </c>
      <c r="J292" s="141">
        <f>อุดรธานี!F107</f>
        <v>675850.09</v>
      </c>
      <c r="K292" s="142">
        <f>อุดรธานี!AK107</f>
        <v>764479.34999999986</v>
      </c>
      <c r="L292" s="143">
        <f>อุดรธานี!AL107</f>
        <v>868148.92999999993</v>
      </c>
      <c r="M292" s="143">
        <f>อุดรธานี!AM107</f>
        <v>804581</v>
      </c>
      <c r="N292" s="139"/>
      <c r="O292" s="139"/>
      <c r="P292" s="139"/>
      <c r="Q292" s="131">
        <f t="shared" si="10"/>
        <v>63567.929999999935</v>
      </c>
      <c r="R292" s="132">
        <f t="shared" si="11"/>
        <v>118.09943273024078</v>
      </c>
    </row>
    <row r="293" spans="1:18" x14ac:dyDescent="0.35">
      <c r="A293" s="138">
        <v>4</v>
      </c>
      <c r="B293" s="139" t="s">
        <v>64</v>
      </c>
      <c r="C293" s="139" t="s">
        <v>37</v>
      </c>
      <c r="D293" s="139" t="s">
        <v>131</v>
      </c>
      <c r="E293" s="139" t="s">
        <v>38</v>
      </c>
      <c r="F293" s="139" t="s">
        <v>180</v>
      </c>
      <c r="G293" s="139" t="s">
        <v>914</v>
      </c>
      <c r="H293" s="140">
        <v>6204</v>
      </c>
      <c r="I293" s="138">
        <v>5</v>
      </c>
      <c r="J293" s="141">
        <f>อุดรธานี!F108</f>
        <v>576409.23</v>
      </c>
      <c r="K293" s="142">
        <f>อุดรธานี!AK108</f>
        <v>604331.42999999993</v>
      </c>
      <c r="L293" s="143">
        <f>อุดรธานี!AL108</f>
        <v>756048.37</v>
      </c>
      <c r="M293" s="143">
        <f>อุดรธานี!AM108</f>
        <v>766003.4</v>
      </c>
      <c r="N293" s="139"/>
      <c r="O293" s="139"/>
      <c r="P293" s="139"/>
      <c r="Q293" s="131">
        <f t="shared" si="10"/>
        <v>-9955.0300000000279</v>
      </c>
      <c r="R293" s="132">
        <f t="shared" si="11"/>
        <v>121.86466312056737</v>
      </c>
    </row>
    <row r="294" spans="1:18" x14ac:dyDescent="0.35">
      <c r="A294" s="138">
        <v>5</v>
      </c>
      <c r="B294" s="139" t="s">
        <v>64</v>
      </c>
      <c r="C294" s="139" t="s">
        <v>37</v>
      </c>
      <c r="D294" s="139" t="s">
        <v>131</v>
      </c>
      <c r="E294" s="139" t="s">
        <v>38</v>
      </c>
      <c r="F294" s="139" t="s">
        <v>180</v>
      </c>
      <c r="G294" s="139" t="s">
        <v>915</v>
      </c>
      <c r="H294" s="140">
        <v>5587</v>
      </c>
      <c r="I294" s="138">
        <v>4</v>
      </c>
      <c r="J294" s="141">
        <f>อุดรธานี!F109</f>
        <v>911221.51</v>
      </c>
      <c r="K294" s="142">
        <f>อุดรธานี!AK109</f>
        <v>677610.57000000018</v>
      </c>
      <c r="L294" s="143">
        <f>อุดรธานี!AL109</f>
        <v>529646.30000000005</v>
      </c>
      <c r="M294" s="143">
        <f>อุดรธานี!AM109</f>
        <v>560435.42000000004</v>
      </c>
      <c r="N294" s="139"/>
      <c r="O294" s="139"/>
      <c r="P294" s="139"/>
      <c r="Q294" s="131">
        <f t="shared" si="10"/>
        <v>-30789.119999999995</v>
      </c>
      <c r="R294" s="132">
        <f t="shared" si="11"/>
        <v>94.799767316985864</v>
      </c>
    </row>
    <row r="295" spans="1:18" s="150" customFormat="1" x14ac:dyDescent="0.35">
      <c r="A295" s="144">
        <v>8</v>
      </c>
      <c r="B295" s="145" t="s">
        <v>64</v>
      </c>
      <c r="C295" s="145"/>
      <c r="D295" s="145"/>
      <c r="E295" s="145" t="s">
        <v>77</v>
      </c>
      <c r="F295" s="145"/>
      <c r="G295" s="145" t="s">
        <v>322</v>
      </c>
      <c r="H295" s="151">
        <f>SUM(H290:H294)</f>
        <v>21741</v>
      </c>
      <c r="I295" s="144"/>
      <c r="J295" s="147">
        <f>SUM(J290:J294)</f>
        <v>2708096.3</v>
      </c>
      <c r="K295" s="147">
        <f>SUM(K290:K294)</f>
        <v>2566993.2599999998</v>
      </c>
      <c r="L295" s="147">
        <f>SUM(L290:L294)</f>
        <v>2498803.7599999998</v>
      </c>
      <c r="M295" s="147">
        <f>SUM(M290:M294)</f>
        <v>2504936.56</v>
      </c>
      <c r="N295" s="145">
        <v>4</v>
      </c>
      <c r="O295" s="145">
        <v>4</v>
      </c>
      <c r="P295" s="145">
        <f>N295-O295</f>
        <v>0</v>
      </c>
      <c r="Q295" s="148">
        <f t="shared" si="10"/>
        <v>-6132.8000000002794</v>
      </c>
      <c r="R295" s="149">
        <f>L295/H295</f>
        <v>114.93508854238534</v>
      </c>
    </row>
    <row r="296" spans="1:18" x14ac:dyDescent="0.35">
      <c r="A296" s="138">
        <v>1</v>
      </c>
      <c r="B296" s="139" t="s">
        <v>64</v>
      </c>
      <c r="C296" s="139" t="s">
        <v>323</v>
      </c>
      <c r="D296" s="139" t="s">
        <v>135</v>
      </c>
      <c r="E296" s="139" t="s">
        <v>48</v>
      </c>
      <c r="F296" s="139" t="s">
        <v>210</v>
      </c>
      <c r="G296" s="139" t="s">
        <v>324</v>
      </c>
      <c r="H296" s="140"/>
      <c r="I296" s="138"/>
      <c r="J296" s="141"/>
      <c r="K296" s="142"/>
      <c r="L296" s="143"/>
      <c r="M296" s="143"/>
      <c r="N296" s="139"/>
      <c r="O296" s="139"/>
      <c r="P296" s="139"/>
    </row>
    <row r="297" spans="1:18" x14ac:dyDescent="0.35">
      <c r="A297" s="138">
        <v>2</v>
      </c>
      <c r="B297" s="139" t="s">
        <v>64</v>
      </c>
      <c r="C297" s="139" t="s">
        <v>323</v>
      </c>
      <c r="D297" s="139" t="s">
        <v>135</v>
      </c>
      <c r="E297" s="139" t="s">
        <v>48</v>
      </c>
      <c r="F297" s="139" t="s">
        <v>180</v>
      </c>
      <c r="G297" s="139" t="s">
        <v>916</v>
      </c>
      <c r="H297" s="140">
        <v>3439</v>
      </c>
      <c r="I297" s="138">
        <v>3</v>
      </c>
      <c r="J297" s="141">
        <f>อุดรธานี!F110</f>
        <v>1010521.89</v>
      </c>
      <c r="K297" s="142">
        <f>อุดรธานี!AK110</f>
        <v>1368224.9700000002</v>
      </c>
      <c r="L297" s="143">
        <f>อุดรธานี!AL110</f>
        <v>815763.54999999993</v>
      </c>
      <c r="M297" s="143">
        <f>อุดรธานี!AM110</f>
        <v>481737.29</v>
      </c>
      <c r="N297" s="139"/>
      <c r="O297" s="139"/>
      <c r="P297" s="139"/>
      <c r="Q297" s="131">
        <f t="shared" si="10"/>
        <v>334026.25999999995</v>
      </c>
      <c r="R297" s="132">
        <f t="shared" si="11"/>
        <v>237.2095231171852</v>
      </c>
    </row>
    <row r="298" spans="1:18" x14ac:dyDescent="0.35">
      <c r="A298" s="138">
        <v>3</v>
      </c>
      <c r="B298" s="139" t="s">
        <v>64</v>
      </c>
      <c r="C298" s="139" t="s">
        <v>323</v>
      </c>
      <c r="D298" s="139" t="s">
        <v>135</v>
      </c>
      <c r="E298" s="139" t="s">
        <v>48</v>
      </c>
      <c r="F298" s="139" t="s">
        <v>180</v>
      </c>
      <c r="G298" s="139" t="s">
        <v>917</v>
      </c>
      <c r="H298" s="140">
        <v>3012</v>
      </c>
      <c r="I298" s="138">
        <v>3</v>
      </c>
      <c r="J298" s="141">
        <f>อุดรธานี!F111</f>
        <v>374548.28</v>
      </c>
      <c r="K298" s="142">
        <f>อุดรธานี!AK111</f>
        <v>416160.08</v>
      </c>
      <c r="L298" s="143">
        <f>อุดรธานี!AL111</f>
        <v>645206.26</v>
      </c>
      <c r="M298" s="143">
        <f>อุดรธานี!AM111</f>
        <v>363549.75</v>
      </c>
      <c r="N298" s="139"/>
      <c r="O298" s="139"/>
      <c r="P298" s="139"/>
      <c r="Q298" s="131">
        <f t="shared" si="10"/>
        <v>281656.51</v>
      </c>
      <c r="R298" s="132">
        <f t="shared" si="11"/>
        <v>214.21190571049138</v>
      </c>
    </row>
    <row r="299" spans="1:18" x14ac:dyDescent="0.35">
      <c r="A299" s="138">
        <v>4</v>
      </c>
      <c r="B299" s="139" t="s">
        <v>64</v>
      </c>
      <c r="C299" s="139" t="s">
        <v>323</v>
      </c>
      <c r="D299" s="139" t="s">
        <v>135</v>
      </c>
      <c r="E299" s="139" t="s">
        <v>48</v>
      </c>
      <c r="F299" s="139" t="s">
        <v>180</v>
      </c>
      <c r="G299" s="139" t="s">
        <v>918</v>
      </c>
      <c r="H299" s="140">
        <v>1981</v>
      </c>
      <c r="I299" s="138">
        <v>2</v>
      </c>
      <c r="J299" s="141">
        <f>อุดรธานี!F112</f>
        <v>549006.66</v>
      </c>
      <c r="K299" s="142">
        <f>อุดรธานี!AK112</f>
        <v>691191.69000000006</v>
      </c>
      <c r="L299" s="143">
        <f>อุดรธานี!AL112</f>
        <v>608599.97</v>
      </c>
      <c r="M299" s="143">
        <f>อุดรธานี!AM112</f>
        <v>411266.51999999996</v>
      </c>
      <c r="N299" s="139"/>
      <c r="O299" s="139"/>
      <c r="P299" s="139"/>
      <c r="Q299" s="131">
        <f t="shared" si="10"/>
        <v>197333.45</v>
      </c>
      <c r="R299" s="132">
        <f t="shared" si="11"/>
        <v>307.21856133266027</v>
      </c>
    </row>
    <row r="300" spans="1:18" x14ac:dyDescent="0.35">
      <c r="A300" s="138">
        <v>5</v>
      </c>
      <c r="B300" s="139" t="s">
        <v>64</v>
      </c>
      <c r="C300" s="139" t="s">
        <v>323</v>
      </c>
      <c r="D300" s="139" t="s">
        <v>135</v>
      </c>
      <c r="E300" s="139" t="s">
        <v>48</v>
      </c>
      <c r="F300" s="139" t="s">
        <v>180</v>
      </c>
      <c r="G300" s="139" t="s">
        <v>919</v>
      </c>
      <c r="H300" s="140">
        <v>1907</v>
      </c>
      <c r="I300" s="138">
        <v>2</v>
      </c>
      <c r="J300" s="141">
        <f>อุดรธานี!F113</f>
        <v>656526.38</v>
      </c>
      <c r="K300" s="142">
        <f>อุดรธานี!AK113</f>
        <v>883936.78999999992</v>
      </c>
      <c r="L300" s="143">
        <f>อุดรธานี!AL113</f>
        <v>430832.26999999996</v>
      </c>
      <c r="M300" s="143">
        <f>อุดรธานี!AM113</f>
        <v>215433.21999999997</v>
      </c>
      <c r="N300" s="139"/>
      <c r="O300" s="139"/>
      <c r="P300" s="139"/>
      <c r="Q300" s="131">
        <f t="shared" si="10"/>
        <v>215399.05</v>
      </c>
      <c r="R300" s="132">
        <f t="shared" si="11"/>
        <v>225.92148400629259</v>
      </c>
    </row>
    <row r="301" spans="1:18" x14ac:dyDescent="0.35">
      <c r="A301" s="138">
        <v>6</v>
      </c>
      <c r="B301" s="139" t="s">
        <v>64</v>
      </c>
      <c r="C301" s="139" t="s">
        <v>323</v>
      </c>
      <c r="D301" s="139" t="s">
        <v>135</v>
      </c>
      <c r="E301" s="139" t="s">
        <v>48</v>
      </c>
      <c r="F301" s="139" t="s">
        <v>180</v>
      </c>
      <c r="G301" s="139" t="s">
        <v>920</v>
      </c>
      <c r="H301" s="140">
        <v>3127</v>
      </c>
      <c r="I301" s="138">
        <v>3</v>
      </c>
      <c r="J301" s="141">
        <f>อุดรธานี!F114</f>
        <v>493975.03999999998</v>
      </c>
      <c r="K301" s="142">
        <f>อุดรธานี!AK114</f>
        <v>648538.05000000005</v>
      </c>
      <c r="L301" s="143">
        <f>อุดรธานี!AL114</f>
        <v>626046.65</v>
      </c>
      <c r="M301" s="143">
        <f>อุดรธานี!AM114</f>
        <v>441579.39999999997</v>
      </c>
      <c r="N301" s="139"/>
      <c r="O301" s="139"/>
      <c r="P301" s="139"/>
      <c r="Q301" s="131">
        <f t="shared" si="10"/>
        <v>184467.25000000006</v>
      </c>
      <c r="R301" s="132">
        <f t="shared" si="11"/>
        <v>200.2067956507835</v>
      </c>
    </row>
    <row r="302" spans="1:18" x14ac:dyDescent="0.35">
      <c r="A302" s="138">
        <v>7</v>
      </c>
      <c r="B302" s="139" t="s">
        <v>64</v>
      </c>
      <c r="C302" s="139" t="s">
        <v>323</v>
      </c>
      <c r="D302" s="139" t="s">
        <v>135</v>
      </c>
      <c r="E302" s="139" t="s">
        <v>48</v>
      </c>
      <c r="F302" s="139" t="s">
        <v>180</v>
      </c>
      <c r="G302" s="139" t="s">
        <v>921</v>
      </c>
      <c r="H302" s="140">
        <v>2860</v>
      </c>
      <c r="I302" s="138">
        <v>2</v>
      </c>
      <c r="J302" s="141">
        <f>อุดรธานี!F115</f>
        <v>984940.14</v>
      </c>
      <c r="K302" s="142">
        <f>อุดรธานี!AK115</f>
        <v>1106582.3399999999</v>
      </c>
      <c r="L302" s="143">
        <f>อุดรธานี!AL115</f>
        <v>572669.05999999994</v>
      </c>
      <c r="M302" s="143">
        <f>อุดรธานี!AM115</f>
        <v>363531.64</v>
      </c>
      <c r="N302" s="139"/>
      <c r="O302" s="139"/>
      <c r="P302" s="139"/>
      <c r="Q302" s="131">
        <f t="shared" si="10"/>
        <v>209137.41999999993</v>
      </c>
      <c r="R302" s="132">
        <f t="shared" si="11"/>
        <v>200.23393706293703</v>
      </c>
    </row>
    <row r="303" spans="1:18" x14ac:dyDescent="0.35">
      <c r="A303" s="138">
        <v>8</v>
      </c>
      <c r="B303" s="139" t="s">
        <v>64</v>
      </c>
      <c r="C303" s="139" t="s">
        <v>323</v>
      </c>
      <c r="D303" s="139" t="s">
        <v>135</v>
      </c>
      <c r="E303" s="139" t="s">
        <v>48</v>
      </c>
      <c r="F303" s="139" t="s">
        <v>180</v>
      </c>
      <c r="G303" s="139" t="s">
        <v>922</v>
      </c>
      <c r="H303" s="140">
        <v>3321</v>
      </c>
      <c r="I303" s="138">
        <v>3</v>
      </c>
      <c r="J303" s="141">
        <f>อุดรธานี!F116</f>
        <v>1191734.8500000001</v>
      </c>
      <c r="K303" s="142">
        <f>อุดรธานี!AK116</f>
        <v>1461864.44</v>
      </c>
      <c r="L303" s="143">
        <f>อุดรธานี!AL116</f>
        <v>493034.82999999996</v>
      </c>
      <c r="M303" s="143">
        <f>อุดรธานี!AM116</f>
        <v>333261.3</v>
      </c>
      <c r="N303" s="139"/>
      <c r="O303" s="139"/>
      <c r="P303" s="139"/>
      <c r="Q303" s="131">
        <f t="shared" si="10"/>
        <v>159773.52999999997</v>
      </c>
      <c r="R303" s="132">
        <f t="shared" si="11"/>
        <v>148.45975007527852</v>
      </c>
    </row>
    <row r="304" spans="1:18" x14ac:dyDescent="0.35">
      <c r="A304" s="138">
        <v>9</v>
      </c>
      <c r="B304" s="139" t="s">
        <v>64</v>
      </c>
      <c r="C304" s="139" t="s">
        <v>323</v>
      </c>
      <c r="D304" s="139" t="s">
        <v>135</v>
      </c>
      <c r="E304" s="139" t="s">
        <v>48</v>
      </c>
      <c r="F304" s="139" t="s">
        <v>180</v>
      </c>
      <c r="G304" s="139" t="s">
        <v>923</v>
      </c>
      <c r="H304" s="140">
        <v>3558</v>
      </c>
      <c r="I304" s="138">
        <v>3</v>
      </c>
      <c r="J304" s="141">
        <f>อุดรธานี!F117</f>
        <v>669666.32999999996</v>
      </c>
      <c r="K304" s="142">
        <f>อุดรธานี!AK117</f>
        <v>890363.03999999992</v>
      </c>
      <c r="L304" s="143">
        <f>อุดรธานี!AL117</f>
        <v>634379.37000000011</v>
      </c>
      <c r="M304" s="143">
        <f>อุดรธานี!AM117</f>
        <v>445257.82</v>
      </c>
      <c r="N304" s="139"/>
      <c r="O304" s="139"/>
      <c r="P304" s="139"/>
      <c r="Q304" s="131">
        <f t="shared" si="10"/>
        <v>189121.5500000001</v>
      </c>
      <c r="R304" s="132">
        <f t="shared" si="11"/>
        <v>178.2966188870152</v>
      </c>
    </row>
    <row r="305" spans="1:18" x14ac:dyDescent="0.35">
      <c r="A305" s="138">
        <v>10</v>
      </c>
      <c r="B305" s="139" t="s">
        <v>64</v>
      </c>
      <c r="C305" s="139" t="s">
        <v>323</v>
      </c>
      <c r="D305" s="139" t="s">
        <v>135</v>
      </c>
      <c r="E305" s="139" t="s">
        <v>48</v>
      </c>
      <c r="F305" s="139" t="s">
        <v>180</v>
      </c>
      <c r="G305" s="139" t="s">
        <v>924</v>
      </c>
      <c r="H305" s="140">
        <v>1774</v>
      </c>
      <c r="I305" s="138">
        <v>2</v>
      </c>
      <c r="J305" s="141">
        <f>อุดรธานี!F118</f>
        <v>353555.36</v>
      </c>
      <c r="K305" s="142">
        <f>อุดรธานี!AK118</f>
        <v>-23432.630000000005</v>
      </c>
      <c r="L305" s="143">
        <f>อุดรธานี!AL118</f>
        <v>546662.11</v>
      </c>
      <c r="M305" s="143">
        <f>อุดรธานี!AM118</f>
        <v>312043.06</v>
      </c>
      <c r="N305" s="139"/>
      <c r="O305" s="139"/>
      <c r="P305" s="139"/>
      <c r="Q305" s="131">
        <f t="shared" si="10"/>
        <v>234619.05</v>
      </c>
      <c r="R305" s="132">
        <f t="shared" si="11"/>
        <v>308.15226042841039</v>
      </c>
    </row>
    <row r="306" spans="1:18" x14ac:dyDescent="0.35">
      <c r="A306" s="138">
        <v>11</v>
      </c>
      <c r="B306" s="139" t="s">
        <v>64</v>
      </c>
      <c r="C306" s="139" t="s">
        <v>323</v>
      </c>
      <c r="D306" s="139" t="s">
        <v>135</v>
      </c>
      <c r="E306" s="139" t="s">
        <v>48</v>
      </c>
      <c r="F306" s="139" t="s">
        <v>180</v>
      </c>
      <c r="G306" s="139" t="s">
        <v>925</v>
      </c>
      <c r="H306" s="140">
        <v>1942</v>
      </c>
      <c r="I306" s="138">
        <v>2</v>
      </c>
      <c r="J306" s="141">
        <f>อุดรธานี!F119</f>
        <v>264151.09999999998</v>
      </c>
      <c r="K306" s="142">
        <f>อุดรธานี!AK119</f>
        <v>249765.15999999997</v>
      </c>
      <c r="L306" s="143">
        <f>อุดรธานี!AL119</f>
        <v>418339.34</v>
      </c>
      <c r="M306" s="143">
        <f>อุดรธานี!AM119</f>
        <v>236562.69</v>
      </c>
      <c r="N306" s="139"/>
      <c r="O306" s="139"/>
      <c r="P306" s="139"/>
      <c r="Q306" s="131">
        <f t="shared" si="10"/>
        <v>181776.65000000002</v>
      </c>
      <c r="R306" s="132">
        <f t="shared" si="11"/>
        <v>215.41675592173019</v>
      </c>
    </row>
    <row r="307" spans="1:18" x14ac:dyDescent="0.35">
      <c r="A307" s="138">
        <v>12</v>
      </c>
      <c r="B307" s="139" t="s">
        <v>64</v>
      </c>
      <c r="C307" s="139" t="s">
        <v>323</v>
      </c>
      <c r="D307" s="139" t="s">
        <v>135</v>
      </c>
      <c r="E307" s="139" t="s">
        <v>48</v>
      </c>
      <c r="F307" s="139" t="s">
        <v>180</v>
      </c>
      <c r="G307" s="139" t="s">
        <v>926</v>
      </c>
      <c r="H307" s="140">
        <v>2702</v>
      </c>
      <c r="I307" s="138">
        <v>2</v>
      </c>
      <c r="J307" s="141">
        <f>อุดรธานี!F120</f>
        <v>261213.55</v>
      </c>
      <c r="K307" s="142">
        <f>อุดรธานี!AK120</f>
        <v>198290.21000000002</v>
      </c>
      <c r="L307" s="143">
        <f>อุดรธานี!AL120</f>
        <v>582440.67999999993</v>
      </c>
      <c r="M307" s="143">
        <f>อุดรธานี!AM120</f>
        <v>378232.16000000003</v>
      </c>
      <c r="N307" s="139"/>
      <c r="O307" s="139"/>
      <c r="P307" s="139"/>
      <c r="Q307" s="131">
        <f t="shared" si="10"/>
        <v>204208.5199999999</v>
      </c>
      <c r="R307" s="132">
        <f t="shared" si="11"/>
        <v>215.55909696521093</v>
      </c>
    </row>
    <row r="308" spans="1:18" x14ac:dyDescent="0.35">
      <c r="A308" s="138">
        <v>13</v>
      </c>
      <c r="B308" s="139" t="s">
        <v>64</v>
      </c>
      <c r="C308" s="139" t="s">
        <v>323</v>
      </c>
      <c r="D308" s="139" t="s">
        <v>135</v>
      </c>
      <c r="E308" s="139" t="s">
        <v>48</v>
      </c>
      <c r="F308" s="139" t="s">
        <v>180</v>
      </c>
      <c r="G308" s="139" t="s">
        <v>927</v>
      </c>
      <c r="H308" s="140">
        <v>2772</v>
      </c>
      <c r="I308" s="138">
        <v>2</v>
      </c>
      <c r="J308" s="141">
        <f>อุดรธานี!F121</f>
        <v>765243.41</v>
      </c>
      <c r="K308" s="142">
        <f>อุดรธานี!AK121</f>
        <v>662002.73</v>
      </c>
      <c r="L308" s="143">
        <f>อุดรธานี!AL121</f>
        <v>770042.19000000006</v>
      </c>
      <c r="M308" s="143">
        <f>อุดรธานี!AM121</f>
        <v>404543.72000000003</v>
      </c>
      <c r="N308" s="139"/>
      <c r="O308" s="139"/>
      <c r="P308" s="139"/>
      <c r="Q308" s="131">
        <f t="shared" si="10"/>
        <v>365498.47000000003</v>
      </c>
      <c r="R308" s="132">
        <f t="shared" si="11"/>
        <v>277.79299783549789</v>
      </c>
    </row>
    <row r="309" spans="1:18" s="150" customFormat="1" x14ac:dyDescent="0.35">
      <c r="A309" s="144">
        <v>9</v>
      </c>
      <c r="B309" s="145" t="s">
        <v>64</v>
      </c>
      <c r="C309" s="145"/>
      <c r="D309" s="145"/>
      <c r="E309" s="145" t="s">
        <v>77</v>
      </c>
      <c r="F309" s="145"/>
      <c r="G309" s="145" t="s">
        <v>325</v>
      </c>
      <c r="H309" s="151">
        <f>SUM(H296:H308)</f>
        <v>32395</v>
      </c>
      <c r="I309" s="144"/>
      <c r="J309" s="147">
        <f>SUM(J296:J308)</f>
        <v>7575082.9900000002</v>
      </c>
      <c r="K309" s="147">
        <f>SUM(K296:K308)</f>
        <v>8553486.8699999992</v>
      </c>
      <c r="L309" s="147">
        <f>SUM(L296:L308)</f>
        <v>7144016.2800000003</v>
      </c>
      <c r="M309" s="147">
        <f>SUM(M296:M308)</f>
        <v>4386998.5699999994</v>
      </c>
      <c r="N309" s="145">
        <v>12</v>
      </c>
      <c r="O309" s="145">
        <v>12</v>
      </c>
      <c r="P309" s="145">
        <f>N309-O309</f>
        <v>0</v>
      </c>
      <c r="Q309" s="148">
        <f t="shared" si="10"/>
        <v>2757017.7100000009</v>
      </c>
      <c r="R309" s="149">
        <f>L309/H309</f>
        <v>220.52836178422598</v>
      </c>
    </row>
    <row r="310" spans="1:18" x14ac:dyDescent="0.35">
      <c r="A310" s="138">
        <v>1</v>
      </c>
      <c r="B310" s="139" t="s">
        <v>64</v>
      </c>
      <c r="C310" s="139" t="s">
        <v>39</v>
      </c>
      <c r="D310" s="139" t="s">
        <v>139</v>
      </c>
      <c r="E310" s="139" t="s">
        <v>40</v>
      </c>
      <c r="F310" s="139" t="s">
        <v>210</v>
      </c>
      <c r="G310" s="139" t="s">
        <v>326</v>
      </c>
      <c r="H310" s="140"/>
      <c r="I310" s="138"/>
      <c r="J310" s="141"/>
      <c r="K310" s="142"/>
      <c r="L310" s="143"/>
      <c r="M310" s="143"/>
      <c r="N310" s="139"/>
      <c r="O310" s="139"/>
      <c r="P310" s="139"/>
    </row>
    <row r="311" spans="1:18" x14ac:dyDescent="0.35">
      <c r="A311" s="138">
        <v>2</v>
      </c>
      <c r="B311" s="139" t="s">
        <v>64</v>
      </c>
      <c r="C311" s="139" t="s">
        <v>39</v>
      </c>
      <c r="D311" s="139" t="s">
        <v>139</v>
      </c>
      <c r="E311" s="139" t="s">
        <v>40</v>
      </c>
      <c r="F311" s="139" t="s">
        <v>180</v>
      </c>
      <c r="G311" s="139" t="s">
        <v>928</v>
      </c>
      <c r="H311" s="140">
        <v>6140</v>
      </c>
      <c r="I311" s="138">
        <v>5</v>
      </c>
      <c r="J311" s="141">
        <f>อุดรธานี!F122</f>
        <v>513726.98</v>
      </c>
      <c r="K311" s="142">
        <f>อุดรธานี!AK122</f>
        <v>564367.26</v>
      </c>
      <c r="L311" s="143">
        <f>อุดรธานี!AL122</f>
        <v>671777.74</v>
      </c>
      <c r="M311" s="143">
        <f>อุดรธานี!AM122</f>
        <v>605287.17999999993</v>
      </c>
      <c r="N311" s="139"/>
      <c r="O311" s="139"/>
      <c r="P311" s="139"/>
      <c r="Q311" s="131">
        <f t="shared" si="10"/>
        <v>66490.560000000056</v>
      </c>
      <c r="R311" s="132">
        <f t="shared" si="11"/>
        <v>109.41005537459283</v>
      </c>
    </row>
    <row r="312" spans="1:18" x14ac:dyDescent="0.35">
      <c r="A312" s="138">
        <v>3</v>
      </c>
      <c r="B312" s="139" t="s">
        <v>64</v>
      </c>
      <c r="C312" s="139" t="s">
        <v>39</v>
      </c>
      <c r="D312" s="139" t="s">
        <v>139</v>
      </c>
      <c r="E312" s="139" t="s">
        <v>40</v>
      </c>
      <c r="F312" s="139" t="s">
        <v>180</v>
      </c>
      <c r="G312" s="139" t="s">
        <v>929</v>
      </c>
      <c r="H312" s="140">
        <v>5316</v>
      </c>
      <c r="I312" s="138">
        <v>4</v>
      </c>
      <c r="J312" s="141">
        <f>อุดรธานี!F123</f>
        <v>397250.15</v>
      </c>
      <c r="K312" s="142">
        <f>อุดรธานี!AK123</f>
        <v>450653.21</v>
      </c>
      <c r="L312" s="143">
        <f>อุดรธานี!AL123</f>
        <v>585258.75</v>
      </c>
      <c r="M312" s="143">
        <f>อุดรธานี!AM123</f>
        <v>639256.52</v>
      </c>
      <c r="N312" s="139"/>
      <c r="O312" s="139"/>
      <c r="P312" s="139"/>
      <c r="Q312" s="131">
        <f t="shared" si="10"/>
        <v>-53997.770000000019</v>
      </c>
      <c r="R312" s="132">
        <f t="shared" si="11"/>
        <v>110.09382054176072</v>
      </c>
    </row>
    <row r="313" spans="1:18" x14ac:dyDescent="0.35">
      <c r="A313" s="138">
        <v>4</v>
      </c>
      <c r="B313" s="139" t="s">
        <v>64</v>
      </c>
      <c r="C313" s="139" t="s">
        <v>39</v>
      </c>
      <c r="D313" s="139" t="s">
        <v>139</v>
      </c>
      <c r="E313" s="139" t="s">
        <v>40</v>
      </c>
      <c r="F313" s="139" t="s">
        <v>180</v>
      </c>
      <c r="G313" s="139" t="s">
        <v>930</v>
      </c>
      <c r="H313" s="140">
        <v>1456</v>
      </c>
      <c r="I313" s="138">
        <v>1</v>
      </c>
      <c r="J313" s="141">
        <f>อุดรธานี!F124</f>
        <v>102531.3</v>
      </c>
      <c r="K313" s="142">
        <f>อุดรธานี!AK124</f>
        <v>103338.9</v>
      </c>
      <c r="L313" s="143">
        <f>อุดรธานี!AL124</f>
        <v>320808</v>
      </c>
      <c r="M313" s="143">
        <f>อุดรธานี!AM124</f>
        <v>256935.68999999997</v>
      </c>
      <c r="N313" s="139"/>
      <c r="O313" s="139"/>
      <c r="P313" s="139"/>
      <c r="Q313" s="131">
        <f t="shared" si="10"/>
        <v>63872.310000000027</v>
      </c>
      <c r="R313" s="132">
        <f t="shared" si="11"/>
        <v>220.33516483516485</v>
      </c>
    </row>
    <row r="314" spans="1:18" x14ac:dyDescent="0.35">
      <c r="A314" s="138">
        <v>5</v>
      </c>
      <c r="B314" s="139" t="s">
        <v>64</v>
      </c>
      <c r="C314" s="139" t="s">
        <v>39</v>
      </c>
      <c r="D314" s="139" t="s">
        <v>139</v>
      </c>
      <c r="E314" s="139" t="s">
        <v>40</v>
      </c>
      <c r="F314" s="139" t="s">
        <v>180</v>
      </c>
      <c r="G314" s="139" t="s">
        <v>931</v>
      </c>
      <c r="H314" s="140">
        <v>2839</v>
      </c>
      <c r="I314" s="138">
        <v>2</v>
      </c>
      <c r="J314" s="141">
        <f>อุดรธานี!F125</f>
        <v>306422.94</v>
      </c>
      <c r="K314" s="142">
        <f>อุดรธานี!AK125</f>
        <v>292626.76</v>
      </c>
      <c r="L314" s="143">
        <f>อุดรธานี!AL125</f>
        <v>430867</v>
      </c>
      <c r="M314" s="143">
        <f>อุดรธานี!AM125</f>
        <v>350093.56000000006</v>
      </c>
      <c r="N314" s="139"/>
      <c r="O314" s="139"/>
      <c r="P314" s="139"/>
      <c r="Q314" s="131">
        <f t="shared" si="10"/>
        <v>80773.439999999944</v>
      </c>
      <c r="R314" s="132">
        <f t="shared" si="11"/>
        <v>151.76717153927439</v>
      </c>
    </row>
    <row r="315" spans="1:18" x14ac:dyDescent="0.35">
      <c r="A315" s="138">
        <v>6</v>
      </c>
      <c r="B315" s="139" t="s">
        <v>64</v>
      </c>
      <c r="C315" s="139" t="s">
        <v>39</v>
      </c>
      <c r="D315" s="139" t="s">
        <v>139</v>
      </c>
      <c r="E315" s="139" t="s">
        <v>40</v>
      </c>
      <c r="F315" s="139" t="s">
        <v>180</v>
      </c>
      <c r="G315" s="139" t="s">
        <v>932</v>
      </c>
      <c r="H315" s="140">
        <v>4500</v>
      </c>
      <c r="I315" s="138">
        <v>3</v>
      </c>
      <c r="J315" s="141">
        <f>อุดรธานี!F126</f>
        <v>902787.8</v>
      </c>
      <c r="K315" s="142">
        <f>อุดรธานี!AK126</f>
        <v>955520.89</v>
      </c>
      <c r="L315" s="143">
        <f>อุดรธานี!AL126</f>
        <v>387401.63</v>
      </c>
      <c r="M315" s="143">
        <f>อุดรธานี!AM126</f>
        <v>478997.7</v>
      </c>
      <c r="N315" s="139"/>
      <c r="O315" s="139"/>
      <c r="P315" s="139"/>
      <c r="Q315" s="131">
        <f t="shared" si="10"/>
        <v>-91596.07</v>
      </c>
      <c r="R315" s="132">
        <f t="shared" si="11"/>
        <v>86.089251111111111</v>
      </c>
    </row>
    <row r="316" spans="1:18" x14ac:dyDescent="0.35">
      <c r="A316" s="138">
        <v>7</v>
      </c>
      <c r="B316" s="139" t="s">
        <v>64</v>
      </c>
      <c r="C316" s="139" t="s">
        <v>39</v>
      </c>
      <c r="D316" s="139" t="s">
        <v>139</v>
      </c>
      <c r="E316" s="139" t="s">
        <v>40</v>
      </c>
      <c r="F316" s="139" t="s">
        <v>180</v>
      </c>
      <c r="G316" s="139" t="s">
        <v>933</v>
      </c>
      <c r="H316" s="140">
        <v>4502</v>
      </c>
      <c r="I316" s="138">
        <v>4</v>
      </c>
      <c r="J316" s="141">
        <f>อุดรธานี!F127</f>
        <v>843490.05</v>
      </c>
      <c r="K316" s="142">
        <f>อุดรธานี!AK127</f>
        <v>847799.53000000014</v>
      </c>
      <c r="L316" s="143">
        <f>อุดรธานี!AL127</f>
        <v>276164.36</v>
      </c>
      <c r="M316" s="143">
        <f>อุดรธานี!AM127</f>
        <v>299250.59000000003</v>
      </c>
      <c r="N316" s="139"/>
      <c r="O316" s="139"/>
      <c r="P316" s="139"/>
      <c r="Q316" s="131">
        <f t="shared" si="10"/>
        <v>-23086.23000000004</v>
      </c>
      <c r="R316" s="132">
        <f t="shared" si="11"/>
        <v>61.342594402487784</v>
      </c>
    </row>
    <row r="317" spans="1:18" x14ac:dyDescent="0.35">
      <c r="A317" s="138">
        <v>8</v>
      </c>
      <c r="B317" s="139" t="s">
        <v>64</v>
      </c>
      <c r="C317" s="139" t="s">
        <v>39</v>
      </c>
      <c r="D317" s="139" t="s">
        <v>139</v>
      </c>
      <c r="E317" s="139" t="s">
        <v>40</v>
      </c>
      <c r="F317" s="139" t="s">
        <v>180</v>
      </c>
      <c r="G317" s="139" t="s">
        <v>934</v>
      </c>
      <c r="H317" s="140">
        <v>4191</v>
      </c>
      <c r="I317" s="138">
        <v>3</v>
      </c>
      <c r="J317" s="141">
        <f>อุดรธานี!F128</f>
        <v>205467.24</v>
      </c>
      <c r="K317" s="142">
        <f>อุดรธานี!AK128</f>
        <v>304847.51</v>
      </c>
      <c r="L317" s="143">
        <f>อุดรธานี!AL128</f>
        <v>371381</v>
      </c>
      <c r="M317" s="143">
        <f>อุดรธานี!AM128</f>
        <v>430105.65</v>
      </c>
      <c r="N317" s="139"/>
      <c r="O317" s="139"/>
      <c r="P317" s="139"/>
      <c r="Q317" s="131">
        <f t="shared" si="10"/>
        <v>-58724.650000000023</v>
      </c>
      <c r="R317" s="132">
        <f t="shared" si="11"/>
        <v>88.613934621808639</v>
      </c>
    </row>
    <row r="318" spans="1:18" x14ac:dyDescent="0.35">
      <c r="A318" s="138">
        <v>9</v>
      </c>
      <c r="B318" s="139" t="s">
        <v>64</v>
      </c>
      <c r="C318" s="139" t="s">
        <v>39</v>
      </c>
      <c r="D318" s="139" t="s">
        <v>139</v>
      </c>
      <c r="E318" s="139" t="s">
        <v>40</v>
      </c>
      <c r="F318" s="139" t="s">
        <v>180</v>
      </c>
      <c r="G318" s="139" t="s">
        <v>935</v>
      </c>
      <c r="H318" s="140">
        <v>3088</v>
      </c>
      <c r="I318" s="138">
        <v>3</v>
      </c>
      <c r="J318" s="141">
        <f>อุดรธานี!F129</f>
        <v>667498.72</v>
      </c>
      <c r="K318" s="142">
        <f>อุดรธานี!AK129</f>
        <v>658004.11</v>
      </c>
      <c r="L318" s="143">
        <f>อุดรธานี!AL129</f>
        <v>346376.75</v>
      </c>
      <c r="M318" s="143">
        <f>อุดรธานี!AM129</f>
        <v>458056.61</v>
      </c>
      <c r="N318" s="139"/>
      <c r="O318" s="139"/>
      <c r="P318" s="139"/>
      <c r="Q318" s="131">
        <f t="shared" si="10"/>
        <v>-111679.85999999999</v>
      </c>
      <c r="R318" s="132">
        <f t="shared" si="11"/>
        <v>112.16863665803109</v>
      </c>
    </row>
    <row r="319" spans="1:18" x14ac:dyDescent="0.35">
      <c r="A319" s="138">
        <v>10</v>
      </c>
      <c r="B319" s="139" t="s">
        <v>64</v>
      </c>
      <c r="C319" s="139" t="s">
        <v>39</v>
      </c>
      <c r="D319" s="139" t="s">
        <v>139</v>
      </c>
      <c r="E319" s="139" t="s">
        <v>40</v>
      </c>
      <c r="F319" s="139" t="s">
        <v>180</v>
      </c>
      <c r="G319" s="139" t="s">
        <v>936</v>
      </c>
      <c r="H319" s="140">
        <v>2809</v>
      </c>
      <c r="I319" s="138">
        <v>2</v>
      </c>
      <c r="J319" s="141">
        <f>อุดรธานี!F130</f>
        <v>232262.57</v>
      </c>
      <c r="K319" s="142">
        <f>อุดรธานี!AK130</f>
        <v>309639.86</v>
      </c>
      <c r="L319" s="143">
        <f>อุดรธานี!AL130</f>
        <v>432533</v>
      </c>
      <c r="M319" s="143">
        <f>อุดรธานี!AM130</f>
        <v>416581.89</v>
      </c>
      <c r="N319" s="139"/>
      <c r="O319" s="139"/>
      <c r="P319" s="139"/>
      <c r="Q319" s="131">
        <f t="shared" si="10"/>
        <v>15951.109999999986</v>
      </c>
      <c r="R319" s="132">
        <f t="shared" si="11"/>
        <v>153.98113207547169</v>
      </c>
    </row>
    <row r="320" spans="1:18" x14ac:dyDescent="0.35">
      <c r="A320" s="138">
        <v>11</v>
      </c>
      <c r="B320" s="139" t="s">
        <v>64</v>
      </c>
      <c r="C320" s="139" t="s">
        <v>39</v>
      </c>
      <c r="D320" s="139" t="s">
        <v>139</v>
      </c>
      <c r="E320" s="139" t="s">
        <v>40</v>
      </c>
      <c r="F320" s="139" t="s">
        <v>180</v>
      </c>
      <c r="G320" s="139" t="s">
        <v>937</v>
      </c>
      <c r="H320" s="140">
        <v>2809</v>
      </c>
      <c r="I320" s="138">
        <v>2</v>
      </c>
      <c r="J320" s="141">
        <f>อุดรธานี!F131</f>
        <v>106973.66</v>
      </c>
      <c r="K320" s="142">
        <f>อุดรธานี!AK131</f>
        <v>-203920.72</v>
      </c>
      <c r="L320" s="143">
        <f>อุดรธานี!AL131</f>
        <v>248638.78</v>
      </c>
      <c r="M320" s="143">
        <f>อุดรธานี!AM131</f>
        <v>384450.44</v>
      </c>
      <c r="N320" s="139"/>
      <c r="O320" s="139"/>
      <c r="P320" s="139"/>
      <c r="Q320" s="131">
        <f t="shared" si="10"/>
        <v>-135811.66</v>
      </c>
      <c r="R320" s="132">
        <f t="shared" si="11"/>
        <v>88.515051619793525</v>
      </c>
    </row>
    <row r="321" spans="1:18" s="150" customFormat="1" x14ac:dyDescent="0.35">
      <c r="A321" s="144">
        <v>10</v>
      </c>
      <c r="B321" s="145" t="s">
        <v>64</v>
      </c>
      <c r="C321" s="145"/>
      <c r="D321" s="145"/>
      <c r="E321" s="145" t="s">
        <v>77</v>
      </c>
      <c r="F321" s="145"/>
      <c r="G321" s="145" t="s">
        <v>327</v>
      </c>
      <c r="H321" s="151">
        <f>SUM(H310:H320)</f>
        <v>37650</v>
      </c>
      <c r="I321" s="144"/>
      <c r="J321" s="147">
        <f>SUM(J310:J320)</f>
        <v>4278411.4099999992</v>
      </c>
      <c r="K321" s="147">
        <f>SUM(K310:K320)</f>
        <v>4282877.3100000005</v>
      </c>
      <c r="L321" s="147">
        <f>SUM(L310:L320)</f>
        <v>4071207.01</v>
      </c>
      <c r="M321" s="147">
        <f>SUM(M310:M320)</f>
        <v>4319015.83</v>
      </c>
      <c r="N321" s="145">
        <v>10</v>
      </c>
      <c r="O321" s="145">
        <v>10</v>
      </c>
      <c r="P321" s="145">
        <f>N321-O321</f>
        <v>0</v>
      </c>
      <c r="Q321" s="148">
        <f t="shared" si="10"/>
        <v>-247808.8200000003</v>
      </c>
      <c r="R321" s="149">
        <f>L321/H321</f>
        <v>108.13298831341301</v>
      </c>
    </row>
    <row r="322" spans="1:18" x14ac:dyDescent="0.35">
      <c r="A322" s="138">
        <v>1</v>
      </c>
      <c r="B322" s="139" t="s">
        <v>64</v>
      </c>
      <c r="C322" s="139" t="s">
        <v>328</v>
      </c>
      <c r="D322" s="139" t="s">
        <v>158</v>
      </c>
      <c r="E322" s="139" t="s">
        <v>49</v>
      </c>
      <c r="F322" s="139" t="s">
        <v>329</v>
      </c>
      <c r="G322" s="139" t="s">
        <v>330</v>
      </c>
      <c r="H322" s="140"/>
      <c r="I322" s="138"/>
      <c r="J322" s="141"/>
      <c r="K322" s="142"/>
      <c r="L322" s="143"/>
      <c r="M322" s="143"/>
      <c r="N322" s="139"/>
      <c r="O322" s="139"/>
      <c r="P322" s="139"/>
    </row>
    <row r="323" spans="1:18" x14ac:dyDescent="0.35">
      <c r="A323" s="138">
        <v>2</v>
      </c>
      <c r="B323" s="139" t="s">
        <v>64</v>
      </c>
      <c r="C323" s="139" t="s">
        <v>328</v>
      </c>
      <c r="D323" s="139" t="s">
        <v>158</v>
      </c>
      <c r="E323" s="139" t="s">
        <v>49</v>
      </c>
      <c r="F323" s="139" t="s">
        <v>180</v>
      </c>
      <c r="G323" s="139" t="s">
        <v>938</v>
      </c>
      <c r="H323" s="140">
        <v>8788</v>
      </c>
      <c r="I323" s="138">
        <v>5</v>
      </c>
      <c r="J323" s="141">
        <f>อุดรธานี!F132</f>
        <v>717792.56</v>
      </c>
      <c r="K323" s="142">
        <f>อุดรธานี!AK132</f>
        <v>831958.06</v>
      </c>
      <c r="L323" s="143">
        <f>อุดรธานี!AL132</f>
        <v>992284.76</v>
      </c>
      <c r="M323" s="143">
        <f>อุดรธานี!AM132</f>
        <v>662617.05000000005</v>
      </c>
      <c r="N323" s="139"/>
      <c r="O323" s="139"/>
      <c r="P323" s="139"/>
      <c r="Q323" s="131">
        <f t="shared" si="10"/>
        <v>329667.70999999996</v>
      </c>
      <c r="R323" s="132">
        <f t="shared" si="11"/>
        <v>112.91360491579427</v>
      </c>
    </row>
    <row r="324" spans="1:18" x14ac:dyDescent="0.35">
      <c r="A324" s="138">
        <v>3</v>
      </c>
      <c r="B324" s="139" t="s">
        <v>64</v>
      </c>
      <c r="C324" s="139" t="s">
        <v>328</v>
      </c>
      <c r="D324" s="139" t="s">
        <v>158</v>
      </c>
      <c r="E324" s="139" t="s">
        <v>49</v>
      </c>
      <c r="F324" s="139" t="s">
        <v>180</v>
      </c>
      <c r="G324" s="139" t="s">
        <v>939</v>
      </c>
      <c r="H324" s="140">
        <v>4890</v>
      </c>
      <c r="I324" s="138">
        <v>4</v>
      </c>
      <c r="J324" s="141">
        <f>อุดรธานี!F133</f>
        <v>375703.51</v>
      </c>
      <c r="K324" s="142">
        <f>อุดรธานี!AK133</f>
        <v>529790.78999999992</v>
      </c>
      <c r="L324" s="143">
        <f>อุดรธานี!AL133</f>
        <v>618509.92999999993</v>
      </c>
      <c r="M324" s="143">
        <f>อุดรธานี!AM133</f>
        <v>633085.74999999988</v>
      </c>
      <c r="N324" s="139"/>
      <c r="O324" s="139"/>
      <c r="P324" s="139"/>
      <c r="Q324" s="131">
        <f t="shared" si="10"/>
        <v>-14575.819999999949</v>
      </c>
      <c r="R324" s="132">
        <f t="shared" si="11"/>
        <v>126.48464826175868</v>
      </c>
    </row>
    <row r="325" spans="1:18" x14ac:dyDescent="0.35">
      <c r="A325" s="138">
        <v>4</v>
      </c>
      <c r="B325" s="139" t="s">
        <v>64</v>
      </c>
      <c r="C325" s="139" t="s">
        <v>328</v>
      </c>
      <c r="D325" s="139" t="s">
        <v>158</v>
      </c>
      <c r="E325" s="139" t="s">
        <v>49</v>
      </c>
      <c r="F325" s="139" t="s">
        <v>180</v>
      </c>
      <c r="G325" s="139" t="s">
        <v>940</v>
      </c>
      <c r="H325" s="140">
        <v>8526</v>
      </c>
      <c r="I325" s="138">
        <v>5</v>
      </c>
      <c r="J325" s="141">
        <f>อุดรธานี!F134</f>
        <v>718041.68</v>
      </c>
      <c r="K325" s="142">
        <f>อุดรธานี!AK134</f>
        <v>891406.96000000008</v>
      </c>
      <c r="L325" s="143">
        <f>อุดรธานี!AL134</f>
        <v>1099153.46</v>
      </c>
      <c r="M325" s="143">
        <f>อุดรธานี!AM134</f>
        <v>927792.65999999992</v>
      </c>
      <c r="N325" s="139"/>
      <c r="O325" s="139"/>
      <c r="P325" s="139"/>
      <c r="Q325" s="131">
        <f t="shared" si="10"/>
        <v>171360.80000000005</v>
      </c>
      <c r="R325" s="132">
        <f t="shared" si="11"/>
        <v>128.91783485808116</v>
      </c>
    </row>
    <row r="326" spans="1:18" x14ac:dyDescent="0.35">
      <c r="A326" s="138">
        <v>5</v>
      </c>
      <c r="B326" s="139" t="s">
        <v>64</v>
      </c>
      <c r="C326" s="139" t="s">
        <v>328</v>
      </c>
      <c r="D326" s="139" t="s">
        <v>158</v>
      </c>
      <c r="E326" s="139" t="s">
        <v>49</v>
      </c>
      <c r="F326" s="139" t="s">
        <v>180</v>
      </c>
      <c r="G326" s="139" t="s">
        <v>941</v>
      </c>
      <c r="H326" s="140">
        <v>6442</v>
      </c>
      <c r="I326" s="138">
        <v>5</v>
      </c>
      <c r="J326" s="141">
        <f>อุดรธานี!F135</f>
        <v>433513.57</v>
      </c>
      <c r="K326" s="142">
        <f>อุดรธานี!AK135</f>
        <v>680253.76</v>
      </c>
      <c r="L326" s="143">
        <f>อุดรธานี!AL135</f>
        <v>612737.65999999992</v>
      </c>
      <c r="M326" s="143">
        <f>อุดรธานี!AM135</f>
        <v>490609.68</v>
      </c>
      <c r="N326" s="139"/>
      <c r="O326" s="139"/>
      <c r="P326" s="139"/>
      <c r="Q326" s="131">
        <f t="shared" ref="Q326:Q389" si="12">L326-M326</f>
        <v>122127.97999999992</v>
      </c>
      <c r="R326" s="132">
        <f t="shared" ref="R326:R389" si="13">L326/H326</f>
        <v>95.116060229742303</v>
      </c>
    </row>
    <row r="327" spans="1:18" x14ac:dyDescent="0.35">
      <c r="A327" s="138">
        <v>6</v>
      </c>
      <c r="B327" s="139" t="s">
        <v>64</v>
      </c>
      <c r="C327" s="139" t="s">
        <v>328</v>
      </c>
      <c r="D327" s="139" t="s">
        <v>158</v>
      </c>
      <c r="E327" s="139" t="s">
        <v>49</v>
      </c>
      <c r="F327" s="139" t="s">
        <v>180</v>
      </c>
      <c r="G327" s="139" t="s">
        <v>942</v>
      </c>
      <c r="H327" s="140">
        <v>3652</v>
      </c>
      <c r="I327" s="138">
        <v>3</v>
      </c>
      <c r="J327" s="141">
        <f>อุดรธานี!F136</f>
        <v>369894.44</v>
      </c>
      <c r="K327" s="142">
        <f>อุดรธานี!AK136</f>
        <v>487476.64</v>
      </c>
      <c r="L327" s="143">
        <f>อุดรธานี!AL136</f>
        <v>425896.32</v>
      </c>
      <c r="M327" s="143">
        <f>อุดรธานี!AM136</f>
        <v>390854.05</v>
      </c>
      <c r="N327" s="139"/>
      <c r="O327" s="139"/>
      <c r="P327" s="139"/>
      <c r="Q327" s="131">
        <f t="shared" si="12"/>
        <v>35042.270000000019</v>
      </c>
      <c r="R327" s="132">
        <f t="shared" si="13"/>
        <v>116.62002190580505</v>
      </c>
    </row>
    <row r="328" spans="1:18" x14ac:dyDescent="0.35">
      <c r="A328" s="138">
        <v>7</v>
      </c>
      <c r="B328" s="139" t="s">
        <v>64</v>
      </c>
      <c r="C328" s="139" t="s">
        <v>328</v>
      </c>
      <c r="D328" s="139" t="s">
        <v>158</v>
      </c>
      <c r="E328" s="139" t="s">
        <v>49</v>
      </c>
      <c r="F328" s="139" t="s">
        <v>180</v>
      </c>
      <c r="G328" s="139" t="s">
        <v>943</v>
      </c>
      <c r="H328" s="140">
        <v>7302</v>
      </c>
      <c r="I328" s="138">
        <v>5</v>
      </c>
      <c r="J328" s="141">
        <f>อุดรธานี!F137</f>
        <v>473309.17</v>
      </c>
      <c r="K328" s="142">
        <f>อุดรธานี!AK137</f>
        <v>967530.09</v>
      </c>
      <c r="L328" s="143">
        <f>อุดรธานี!AL137</f>
        <v>1346132.2399999998</v>
      </c>
      <c r="M328" s="143">
        <f>อุดรธานี!AM137</f>
        <v>611701.6</v>
      </c>
      <c r="N328" s="139"/>
      <c r="O328" s="139"/>
      <c r="P328" s="139"/>
      <c r="Q328" s="131">
        <f t="shared" si="12"/>
        <v>734430.63999999978</v>
      </c>
      <c r="R328" s="132">
        <f t="shared" si="13"/>
        <v>184.35116954259104</v>
      </c>
    </row>
    <row r="329" spans="1:18" x14ac:dyDescent="0.35">
      <c r="A329" s="138">
        <v>8</v>
      </c>
      <c r="B329" s="139" t="s">
        <v>64</v>
      </c>
      <c r="C329" s="139" t="s">
        <v>328</v>
      </c>
      <c r="D329" s="139" t="s">
        <v>158</v>
      </c>
      <c r="E329" s="139" t="s">
        <v>49</v>
      </c>
      <c r="F329" s="139" t="s">
        <v>180</v>
      </c>
      <c r="G329" s="139" t="s">
        <v>944</v>
      </c>
      <c r="H329" s="140">
        <v>3122</v>
      </c>
      <c r="I329" s="138">
        <v>3</v>
      </c>
      <c r="J329" s="141">
        <f>อุดรธานี!F138</f>
        <v>336491.11</v>
      </c>
      <c r="K329" s="142">
        <f>อุดรธานี!AK138</f>
        <v>568302.12000000011</v>
      </c>
      <c r="L329" s="143">
        <f>อุดรธานี!AL138</f>
        <v>632000.16999999993</v>
      </c>
      <c r="M329" s="143">
        <f>อุดรธานี!AM138</f>
        <v>603714.84</v>
      </c>
      <c r="N329" s="139"/>
      <c r="O329" s="139"/>
      <c r="P329" s="139"/>
      <c r="Q329" s="131">
        <f t="shared" si="12"/>
        <v>28285.329999999958</v>
      </c>
      <c r="R329" s="132">
        <f t="shared" si="13"/>
        <v>202.43439141575911</v>
      </c>
    </row>
    <row r="330" spans="1:18" x14ac:dyDescent="0.35">
      <c r="A330" s="138">
        <v>9</v>
      </c>
      <c r="B330" s="139" t="s">
        <v>64</v>
      </c>
      <c r="C330" s="139" t="s">
        <v>328</v>
      </c>
      <c r="D330" s="139" t="s">
        <v>158</v>
      </c>
      <c r="E330" s="139" t="s">
        <v>49</v>
      </c>
      <c r="F330" s="139" t="s">
        <v>180</v>
      </c>
      <c r="G330" s="139" t="s">
        <v>945</v>
      </c>
      <c r="H330" s="140">
        <v>3540</v>
      </c>
      <c r="I330" s="138">
        <v>3</v>
      </c>
      <c r="J330" s="141">
        <f>อุดรธานี!F139</f>
        <v>179781.49</v>
      </c>
      <c r="K330" s="142">
        <f>อุดรธานี!AK139</f>
        <v>348047.32999999996</v>
      </c>
      <c r="L330" s="143">
        <f>อุดรธานี!AL139</f>
        <v>692166.22</v>
      </c>
      <c r="M330" s="143">
        <f>อุดรธานี!AM139</f>
        <v>653439.19000000006</v>
      </c>
      <c r="N330" s="139"/>
      <c r="O330" s="139"/>
      <c r="P330" s="139"/>
      <c r="Q330" s="131">
        <f t="shared" si="12"/>
        <v>38727.029999999912</v>
      </c>
      <c r="R330" s="132">
        <f t="shared" si="13"/>
        <v>195.52718079096044</v>
      </c>
    </row>
    <row r="331" spans="1:18" x14ac:dyDescent="0.35">
      <c r="A331" s="138">
        <v>10</v>
      </c>
      <c r="B331" s="139" t="s">
        <v>64</v>
      </c>
      <c r="C331" s="139" t="s">
        <v>328</v>
      </c>
      <c r="D331" s="139" t="s">
        <v>158</v>
      </c>
      <c r="E331" s="139" t="s">
        <v>49</v>
      </c>
      <c r="F331" s="139" t="s">
        <v>180</v>
      </c>
      <c r="G331" s="139" t="s">
        <v>946</v>
      </c>
      <c r="H331" s="140">
        <v>8043</v>
      </c>
      <c r="I331" s="138">
        <v>5</v>
      </c>
      <c r="J331" s="141">
        <f>อุดรธานี!F140</f>
        <v>732454.06</v>
      </c>
      <c r="K331" s="142">
        <f>อุดรธานี!AK140</f>
        <v>1109544.2800000003</v>
      </c>
      <c r="L331" s="143">
        <f>อุดรธานี!AL140</f>
        <v>1067928.6800000002</v>
      </c>
      <c r="M331" s="143">
        <f>อุดรธานี!AM140</f>
        <v>707218.39</v>
      </c>
      <c r="N331" s="139"/>
      <c r="O331" s="139"/>
      <c r="P331" s="139"/>
      <c r="Q331" s="131">
        <f t="shared" si="12"/>
        <v>360710.29000000015</v>
      </c>
      <c r="R331" s="132">
        <f t="shared" si="13"/>
        <v>132.77740644038298</v>
      </c>
    </row>
    <row r="332" spans="1:18" x14ac:dyDescent="0.35">
      <c r="A332" s="138">
        <v>11</v>
      </c>
      <c r="B332" s="139" t="s">
        <v>64</v>
      </c>
      <c r="C332" s="139" t="s">
        <v>328</v>
      </c>
      <c r="D332" s="139" t="s">
        <v>158</v>
      </c>
      <c r="E332" s="139" t="s">
        <v>49</v>
      </c>
      <c r="F332" s="139" t="s">
        <v>180</v>
      </c>
      <c r="G332" s="139" t="s">
        <v>947</v>
      </c>
      <c r="H332" s="140">
        <v>4264</v>
      </c>
      <c r="I332" s="138">
        <v>3</v>
      </c>
      <c r="J332" s="141">
        <f>อุดรธานี!F141</f>
        <v>516393.96</v>
      </c>
      <c r="K332" s="142">
        <f>อุดรธานี!AK141</f>
        <v>724292.19</v>
      </c>
      <c r="L332" s="143">
        <f>อุดรธานี!AL141</f>
        <v>730242.16999999993</v>
      </c>
      <c r="M332" s="143">
        <f>อุดรธานี!AM141</f>
        <v>637891.31999999995</v>
      </c>
      <c r="N332" s="139"/>
      <c r="O332" s="139"/>
      <c r="P332" s="139"/>
      <c r="Q332" s="131">
        <f t="shared" si="12"/>
        <v>92350.849999999977</v>
      </c>
      <c r="R332" s="132">
        <f t="shared" si="13"/>
        <v>171.25754455909941</v>
      </c>
    </row>
    <row r="333" spans="1:18" x14ac:dyDescent="0.35">
      <c r="A333" s="138">
        <v>12</v>
      </c>
      <c r="B333" s="139" t="s">
        <v>64</v>
      </c>
      <c r="C333" s="139" t="s">
        <v>328</v>
      </c>
      <c r="D333" s="139" t="s">
        <v>158</v>
      </c>
      <c r="E333" s="139" t="s">
        <v>49</v>
      </c>
      <c r="F333" s="139" t="s">
        <v>180</v>
      </c>
      <c r="G333" s="139" t="s">
        <v>948</v>
      </c>
      <c r="H333" s="140">
        <v>4511</v>
      </c>
      <c r="I333" s="138">
        <v>4</v>
      </c>
      <c r="J333" s="141">
        <f>อุดรธานี!F142</f>
        <v>327966.21999999997</v>
      </c>
      <c r="K333" s="142">
        <f>อุดรธานี!AK142</f>
        <v>473347.33999999997</v>
      </c>
      <c r="L333" s="143">
        <f>อุดรธานี!AL142</f>
        <v>789005.85</v>
      </c>
      <c r="M333" s="143">
        <f>อุดรธานี!AM142</f>
        <v>456397.36</v>
      </c>
      <c r="N333" s="139"/>
      <c r="O333" s="139"/>
      <c r="P333" s="139"/>
      <c r="Q333" s="131">
        <f t="shared" si="12"/>
        <v>332608.49</v>
      </c>
      <c r="R333" s="132">
        <f t="shared" si="13"/>
        <v>174.90708268676568</v>
      </c>
    </row>
    <row r="334" spans="1:18" x14ac:dyDescent="0.35">
      <c r="A334" s="138">
        <v>13</v>
      </c>
      <c r="B334" s="139" t="s">
        <v>64</v>
      </c>
      <c r="C334" s="139" t="s">
        <v>328</v>
      </c>
      <c r="D334" s="139" t="s">
        <v>158</v>
      </c>
      <c r="E334" s="139" t="s">
        <v>49</v>
      </c>
      <c r="F334" s="139" t="s">
        <v>180</v>
      </c>
      <c r="G334" s="139" t="s">
        <v>949</v>
      </c>
      <c r="H334" s="140">
        <v>4153</v>
      </c>
      <c r="I334" s="138">
        <v>3</v>
      </c>
      <c r="J334" s="141">
        <f>อุดรธานี!F143</f>
        <v>370162.34</v>
      </c>
      <c r="K334" s="142">
        <f>อุดรธานี!AK143</f>
        <v>545285.39</v>
      </c>
      <c r="L334" s="143">
        <f>อุดรธานี!AL143</f>
        <v>602419.01</v>
      </c>
      <c r="M334" s="143">
        <f>อุดรธานี!AM143</f>
        <v>541097.78</v>
      </c>
      <c r="N334" s="139"/>
      <c r="O334" s="139"/>
      <c r="P334" s="139"/>
      <c r="Q334" s="131">
        <f t="shared" si="12"/>
        <v>61321.229999999981</v>
      </c>
      <c r="R334" s="132">
        <f t="shared" si="13"/>
        <v>145.05634721887793</v>
      </c>
    </row>
    <row r="335" spans="1:18" x14ac:dyDescent="0.35">
      <c r="A335" s="138">
        <v>14</v>
      </c>
      <c r="B335" s="139" t="s">
        <v>64</v>
      </c>
      <c r="C335" s="139" t="s">
        <v>328</v>
      </c>
      <c r="D335" s="139" t="s">
        <v>158</v>
      </c>
      <c r="E335" s="139" t="s">
        <v>49</v>
      </c>
      <c r="F335" s="139" t="s">
        <v>180</v>
      </c>
      <c r="G335" s="139" t="s">
        <v>950</v>
      </c>
      <c r="H335" s="140">
        <v>2552</v>
      </c>
      <c r="I335" s="138">
        <v>2</v>
      </c>
      <c r="J335" s="141">
        <f>อุดรธานี!F144</f>
        <v>195561.84</v>
      </c>
      <c r="K335" s="142">
        <f>อุดรธานี!AK144</f>
        <v>278552.69</v>
      </c>
      <c r="L335" s="143">
        <f>อุดรธานี!AL144</f>
        <v>331851.32999999996</v>
      </c>
      <c r="M335" s="143">
        <f>อุดรธานี!AM144</f>
        <v>329010.77</v>
      </c>
      <c r="N335" s="139"/>
      <c r="O335" s="139"/>
      <c r="P335" s="139"/>
      <c r="Q335" s="131">
        <f t="shared" si="12"/>
        <v>2840.5599999999395</v>
      </c>
      <c r="R335" s="132">
        <f t="shared" si="13"/>
        <v>130.03578761755483</v>
      </c>
    </row>
    <row r="336" spans="1:18" x14ac:dyDescent="0.35">
      <c r="A336" s="138">
        <v>15</v>
      </c>
      <c r="B336" s="139" t="s">
        <v>64</v>
      </c>
      <c r="C336" s="139" t="s">
        <v>328</v>
      </c>
      <c r="D336" s="139" t="s">
        <v>158</v>
      </c>
      <c r="E336" s="139" t="s">
        <v>49</v>
      </c>
      <c r="F336" s="139" t="s">
        <v>180</v>
      </c>
      <c r="G336" s="139" t="s">
        <v>951</v>
      </c>
      <c r="H336" s="140">
        <v>5199</v>
      </c>
      <c r="I336" s="138">
        <v>4</v>
      </c>
      <c r="J336" s="141">
        <f>อุดรธานี!F145</f>
        <v>344147.37</v>
      </c>
      <c r="K336" s="142">
        <f>อุดรธานี!AK145</f>
        <v>682643.82000000007</v>
      </c>
      <c r="L336" s="143">
        <f>อุดรธานี!AL145</f>
        <v>787595.38</v>
      </c>
      <c r="M336" s="143">
        <f>อุดรธานี!AM145</f>
        <v>669390.16</v>
      </c>
      <c r="N336" s="139"/>
      <c r="O336" s="139"/>
      <c r="P336" s="139"/>
      <c r="Q336" s="131">
        <f t="shared" si="12"/>
        <v>118205.21999999997</v>
      </c>
      <c r="R336" s="132">
        <f t="shared" si="13"/>
        <v>151.48978265050971</v>
      </c>
    </row>
    <row r="337" spans="1:18" x14ac:dyDescent="0.35">
      <c r="A337" s="138">
        <v>16</v>
      </c>
      <c r="B337" s="139" t="s">
        <v>64</v>
      </c>
      <c r="C337" s="139" t="s">
        <v>328</v>
      </c>
      <c r="D337" s="139" t="s">
        <v>158</v>
      </c>
      <c r="E337" s="139" t="s">
        <v>49</v>
      </c>
      <c r="F337" s="139" t="s">
        <v>180</v>
      </c>
      <c r="G337" s="139" t="s">
        <v>952</v>
      </c>
      <c r="H337" s="140">
        <v>7299</v>
      </c>
      <c r="I337" s="138">
        <v>5</v>
      </c>
      <c r="J337" s="141">
        <f>อุดรธานี!F146</f>
        <v>350147.43</v>
      </c>
      <c r="K337" s="142">
        <f>อุดรธานี!AK146</f>
        <v>508719.79</v>
      </c>
      <c r="L337" s="143">
        <f>อุดรธานี!AL146</f>
        <v>737204.98</v>
      </c>
      <c r="M337" s="143">
        <f>อุดรธานี!AM146</f>
        <v>668481.83000000007</v>
      </c>
      <c r="N337" s="139"/>
      <c r="O337" s="139"/>
      <c r="P337" s="139"/>
      <c r="Q337" s="131">
        <f t="shared" si="12"/>
        <v>68723.149999999907</v>
      </c>
      <c r="R337" s="132">
        <f t="shared" si="13"/>
        <v>101.00081929031374</v>
      </c>
    </row>
    <row r="338" spans="1:18" s="150" customFormat="1" x14ac:dyDescent="0.35">
      <c r="A338" s="144">
        <v>11</v>
      </c>
      <c r="B338" s="145" t="s">
        <v>64</v>
      </c>
      <c r="C338" s="145"/>
      <c r="D338" s="145"/>
      <c r="E338" s="145" t="s">
        <v>77</v>
      </c>
      <c r="F338" s="145"/>
      <c r="G338" s="145" t="s">
        <v>331</v>
      </c>
      <c r="H338" s="151">
        <f>SUM(H322:H337)</f>
        <v>82283</v>
      </c>
      <c r="I338" s="144"/>
      <c r="J338" s="147">
        <f>SUM(J322:J337)</f>
        <v>6441360.7499999991</v>
      </c>
      <c r="K338" s="147">
        <f>SUM(K322:K337)</f>
        <v>9627151.25</v>
      </c>
      <c r="L338" s="147">
        <f>SUM(L322:L337)</f>
        <v>11465128.16</v>
      </c>
      <c r="M338" s="147">
        <f>SUM(M322:M337)</f>
        <v>8983302.4300000016</v>
      </c>
      <c r="N338" s="145">
        <v>15</v>
      </c>
      <c r="O338" s="145">
        <v>15</v>
      </c>
      <c r="P338" s="145">
        <f>N338-O338</f>
        <v>0</v>
      </c>
      <c r="Q338" s="148">
        <f t="shared" si="12"/>
        <v>2481825.7299999986</v>
      </c>
      <c r="R338" s="149">
        <f>L338/H338</f>
        <v>139.33775093275648</v>
      </c>
    </row>
    <row r="339" spans="1:18" x14ac:dyDescent="0.35">
      <c r="A339" s="138">
        <v>1</v>
      </c>
      <c r="B339" s="139" t="s">
        <v>64</v>
      </c>
      <c r="C339" s="139" t="s">
        <v>332</v>
      </c>
      <c r="D339" s="139" t="s">
        <v>143</v>
      </c>
      <c r="E339" s="139" t="s">
        <v>50</v>
      </c>
      <c r="F339" s="139" t="s">
        <v>210</v>
      </c>
      <c r="G339" s="139" t="s">
        <v>333</v>
      </c>
      <c r="H339" s="140"/>
      <c r="I339" s="138"/>
      <c r="J339" s="141"/>
      <c r="K339" s="142"/>
      <c r="L339" s="143"/>
      <c r="M339" s="143"/>
      <c r="N339" s="139"/>
      <c r="O339" s="139"/>
      <c r="P339" s="139"/>
    </row>
    <row r="340" spans="1:18" x14ac:dyDescent="0.35">
      <c r="A340" s="138">
        <v>2</v>
      </c>
      <c r="B340" s="139" t="s">
        <v>64</v>
      </c>
      <c r="C340" s="139" t="s">
        <v>332</v>
      </c>
      <c r="D340" s="139" t="s">
        <v>143</v>
      </c>
      <c r="E340" s="139" t="s">
        <v>50</v>
      </c>
      <c r="F340" s="139" t="s">
        <v>180</v>
      </c>
      <c r="G340" s="139" t="s">
        <v>953</v>
      </c>
      <c r="H340" s="140">
        <v>3325</v>
      </c>
      <c r="I340" s="138">
        <v>3</v>
      </c>
      <c r="J340" s="141">
        <f>อุดรธานี!F147</f>
        <v>450638.1</v>
      </c>
      <c r="K340" s="142">
        <f>อุดรธานี!AK147</f>
        <v>910329.34</v>
      </c>
      <c r="L340" s="143">
        <f>อุดรธานี!AL147</f>
        <v>719018.38</v>
      </c>
      <c r="M340" s="143">
        <f>อุดรธานี!AM147</f>
        <v>643113.91</v>
      </c>
      <c r="N340" s="139"/>
      <c r="O340" s="139"/>
      <c r="P340" s="139"/>
      <c r="Q340" s="131">
        <f t="shared" si="12"/>
        <v>75904.469999999972</v>
      </c>
      <c r="R340" s="132">
        <f t="shared" si="13"/>
        <v>216.24612932330828</v>
      </c>
    </row>
    <row r="341" spans="1:18" x14ac:dyDescent="0.35">
      <c r="A341" s="138">
        <v>3</v>
      </c>
      <c r="B341" s="139" t="s">
        <v>64</v>
      </c>
      <c r="C341" s="139" t="s">
        <v>332</v>
      </c>
      <c r="D341" s="139" t="s">
        <v>143</v>
      </c>
      <c r="E341" s="139" t="s">
        <v>50</v>
      </c>
      <c r="F341" s="139" t="s">
        <v>180</v>
      </c>
      <c r="G341" s="139" t="s">
        <v>954</v>
      </c>
      <c r="H341" s="140">
        <v>5397</v>
      </c>
      <c r="I341" s="138">
        <v>4</v>
      </c>
      <c r="J341" s="141">
        <f>อุดรธานี!F148</f>
        <v>950052.22</v>
      </c>
      <c r="K341" s="142">
        <f>อุดรธานี!AK148</f>
        <v>1050680.8199999998</v>
      </c>
      <c r="L341" s="143">
        <f>อุดรธานี!AL148</f>
        <v>768804.47</v>
      </c>
      <c r="M341" s="143">
        <f>อุดรธานี!AM148</f>
        <v>523734.55</v>
      </c>
      <c r="N341" s="139"/>
      <c r="O341" s="139"/>
      <c r="P341" s="139"/>
      <c r="Q341" s="131">
        <f t="shared" si="12"/>
        <v>245069.91999999998</v>
      </c>
      <c r="R341" s="132">
        <f t="shared" si="13"/>
        <v>142.4503372243839</v>
      </c>
    </row>
    <row r="342" spans="1:18" x14ac:dyDescent="0.35">
      <c r="A342" s="138">
        <v>4</v>
      </c>
      <c r="B342" s="139" t="s">
        <v>64</v>
      </c>
      <c r="C342" s="139" t="s">
        <v>332</v>
      </c>
      <c r="D342" s="139" t="s">
        <v>143</v>
      </c>
      <c r="E342" s="139" t="s">
        <v>50</v>
      </c>
      <c r="F342" s="139" t="s">
        <v>180</v>
      </c>
      <c r="G342" s="139" t="s">
        <v>955</v>
      </c>
      <c r="H342" s="140">
        <v>2048</v>
      </c>
      <c r="I342" s="138">
        <v>2</v>
      </c>
      <c r="J342" s="141">
        <f>อุดรธานี!F149</f>
        <v>488011.9</v>
      </c>
      <c r="K342" s="142">
        <f>อุดรธานี!AK149</f>
        <v>507581.28</v>
      </c>
      <c r="L342" s="143">
        <f>อุดรธานี!AL149</f>
        <v>638353.74999999988</v>
      </c>
      <c r="M342" s="143">
        <f>อุดรธานี!AM149</f>
        <v>564449.92999999993</v>
      </c>
      <c r="N342" s="139"/>
      <c r="O342" s="139"/>
      <c r="P342" s="139"/>
      <c r="Q342" s="131">
        <f t="shared" si="12"/>
        <v>73903.819999999949</v>
      </c>
      <c r="R342" s="132">
        <f t="shared" si="13"/>
        <v>311.69616699218744</v>
      </c>
    </row>
    <row r="343" spans="1:18" x14ac:dyDescent="0.35">
      <c r="A343" s="138">
        <v>5</v>
      </c>
      <c r="B343" s="139" t="s">
        <v>64</v>
      </c>
      <c r="C343" s="139" t="s">
        <v>332</v>
      </c>
      <c r="D343" s="139" t="s">
        <v>143</v>
      </c>
      <c r="E343" s="139" t="s">
        <v>50</v>
      </c>
      <c r="F343" s="139" t="s">
        <v>180</v>
      </c>
      <c r="G343" s="139" t="s">
        <v>956</v>
      </c>
      <c r="H343" s="140">
        <v>5559</v>
      </c>
      <c r="I343" s="138">
        <v>4</v>
      </c>
      <c r="J343" s="141">
        <f>อุดรธานี!F150</f>
        <v>474792.72</v>
      </c>
      <c r="K343" s="142">
        <f>อุดรธานี!AK150</f>
        <v>663642.65</v>
      </c>
      <c r="L343" s="143">
        <f>อุดรธานี!AL150</f>
        <v>725268.13000000012</v>
      </c>
      <c r="M343" s="143">
        <f>อุดรธานี!AM150</f>
        <v>741909.59</v>
      </c>
      <c r="N343" s="139"/>
      <c r="O343" s="139"/>
      <c r="P343" s="139"/>
      <c r="Q343" s="131">
        <f t="shared" si="12"/>
        <v>-16641.459999999846</v>
      </c>
      <c r="R343" s="132">
        <f t="shared" si="13"/>
        <v>130.46737362835046</v>
      </c>
    </row>
    <row r="344" spans="1:18" x14ac:dyDescent="0.35">
      <c r="A344" s="138">
        <v>6</v>
      </c>
      <c r="B344" s="139" t="s">
        <v>64</v>
      </c>
      <c r="C344" s="139" t="s">
        <v>332</v>
      </c>
      <c r="D344" s="139" t="s">
        <v>143</v>
      </c>
      <c r="E344" s="139" t="s">
        <v>50</v>
      </c>
      <c r="F344" s="139" t="s">
        <v>180</v>
      </c>
      <c r="G344" s="139" t="s">
        <v>957</v>
      </c>
      <c r="H344" s="140">
        <v>3394</v>
      </c>
      <c r="I344" s="138">
        <v>3</v>
      </c>
      <c r="J344" s="141">
        <f>อุดรธานี!F151</f>
        <v>665222.39</v>
      </c>
      <c r="K344" s="142">
        <f>อุดรธานี!AK151</f>
        <v>939431.12</v>
      </c>
      <c r="L344" s="143">
        <f>อุดรธานี!AL151</f>
        <v>1040576.26</v>
      </c>
      <c r="M344" s="143">
        <f>อุดรธานี!AM151</f>
        <v>621440.74000000011</v>
      </c>
      <c r="N344" s="139"/>
      <c r="O344" s="139"/>
      <c r="P344" s="139"/>
      <c r="Q344" s="131">
        <f t="shared" si="12"/>
        <v>419135.5199999999</v>
      </c>
      <c r="R344" s="132">
        <f t="shared" si="13"/>
        <v>306.59288744843843</v>
      </c>
    </row>
    <row r="345" spans="1:18" x14ac:dyDescent="0.35">
      <c r="A345" s="138">
        <v>7</v>
      </c>
      <c r="B345" s="139" t="s">
        <v>64</v>
      </c>
      <c r="C345" s="139" t="s">
        <v>332</v>
      </c>
      <c r="D345" s="139" t="s">
        <v>143</v>
      </c>
      <c r="E345" s="139" t="s">
        <v>50</v>
      </c>
      <c r="F345" s="139" t="s">
        <v>180</v>
      </c>
      <c r="G345" s="139" t="s">
        <v>958</v>
      </c>
      <c r="H345" s="140">
        <v>4182</v>
      </c>
      <c r="I345" s="138">
        <v>3</v>
      </c>
      <c r="J345" s="141">
        <f>อุดรธานี!F152</f>
        <v>388334.48</v>
      </c>
      <c r="K345" s="142">
        <f>อุดรธานี!AK152</f>
        <v>402282.85</v>
      </c>
      <c r="L345" s="143">
        <f>อุดรธานี!AL152</f>
        <v>686102.02</v>
      </c>
      <c r="M345" s="143">
        <f>อุดรธานี!AM152</f>
        <v>462993.49</v>
      </c>
      <c r="N345" s="139"/>
      <c r="O345" s="139"/>
      <c r="P345" s="139"/>
      <c r="Q345" s="131">
        <f t="shared" si="12"/>
        <v>223108.53000000003</v>
      </c>
      <c r="R345" s="132">
        <f t="shared" si="13"/>
        <v>164.06074127211861</v>
      </c>
    </row>
    <row r="346" spans="1:18" x14ac:dyDescent="0.35">
      <c r="A346" s="138">
        <v>8</v>
      </c>
      <c r="B346" s="139" t="s">
        <v>64</v>
      </c>
      <c r="C346" s="139" t="s">
        <v>332</v>
      </c>
      <c r="D346" s="139" t="s">
        <v>143</v>
      </c>
      <c r="E346" s="139" t="s">
        <v>50</v>
      </c>
      <c r="F346" s="139" t="s">
        <v>180</v>
      </c>
      <c r="G346" s="139" t="s">
        <v>959</v>
      </c>
      <c r="H346" s="140">
        <v>4497</v>
      </c>
      <c r="I346" s="138">
        <v>3</v>
      </c>
      <c r="J346" s="141">
        <f>อุดรธานี!F153</f>
        <v>158358.04</v>
      </c>
      <c r="K346" s="142">
        <f>อุดรธานี!AK153</f>
        <v>588625.76</v>
      </c>
      <c r="L346" s="143">
        <f>อุดรธานี!AL153</f>
        <v>651366.09000000008</v>
      </c>
      <c r="M346" s="143">
        <f>อุดรธานี!AM153</f>
        <v>625720</v>
      </c>
      <c r="N346" s="139"/>
      <c r="O346" s="139"/>
      <c r="P346" s="139"/>
      <c r="Q346" s="131">
        <f t="shared" si="12"/>
        <v>25646.090000000084</v>
      </c>
      <c r="R346" s="132">
        <f t="shared" si="13"/>
        <v>144.84458305537026</v>
      </c>
    </row>
    <row r="347" spans="1:18" x14ac:dyDescent="0.35">
      <c r="A347" s="138">
        <v>9</v>
      </c>
      <c r="B347" s="139" t="s">
        <v>64</v>
      </c>
      <c r="C347" s="139" t="s">
        <v>332</v>
      </c>
      <c r="D347" s="139" t="s">
        <v>143</v>
      </c>
      <c r="E347" s="139" t="s">
        <v>50</v>
      </c>
      <c r="F347" s="139" t="s">
        <v>180</v>
      </c>
      <c r="G347" s="139" t="s">
        <v>960</v>
      </c>
      <c r="H347" s="140">
        <v>4239</v>
      </c>
      <c r="I347" s="138">
        <v>3</v>
      </c>
      <c r="J347" s="141">
        <f>อุดรธานี!F154</f>
        <v>372364.55</v>
      </c>
      <c r="K347" s="142">
        <f>อุดรธานี!AK154</f>
        <v>413870.08999999997</v>
      </c>
      <c r="L347" s="143">
        <f>อุดรธานี!AL154</f>
        <v>428843.48</v>
      </c>
      <c r="M347" s="143">
        <f>อุดรธานี!AM154</f>
        <v>379548.84</v>
      </c>
      <c r="N347" s="139"/>
      <c r="O347" s="139"/>
      <c r="P347" s="139"/>
      <c r="Q347" s="131">
        <f t="shared" si="12"/>
        <v>49294.639999999956</v>
      </c>
      <c r="R347" s="132">
        <f t="shared" si="13"/>
        <v>101.16619013918377</v>
      </c>
    </row>
    <row r="348" spans="1:18" x14ac:dyDescent="0.35">
      <c r="A348" s="138">
        <v>10</v>
      </c>
      <c r="B348" s="139" t="s">
        <v>64</v>
      </c>
      <c r="C348" s="139" t="s">
        <v>332</v>
      </c>
      <c r="D348" s="139" t="s">
        <v>143</v>
      </c>
      <c r="E348" s="139" t="s">
        <v>50</v>
      </c>
      <c r="F348" s="139" t="s">
        <v>180</v>
      </c>
      <c r="G348" s="139" t="s">
        <v>961</v>
      </c>
      <c r="H348" s="140">
        <v>3891</v>
      </c>
      <c r="I348" s="138">
        <v>3</v>
      </c>
      <c r="J348" s="141">
        <f>อุดรธานี!F155</f>
        <v>230502.02</v>
      </c>
      <c r="K348" s="142">
        <f>อุดรธานี!AK155</f>
        <v>331367.70999999996</v>
      </c>
      <c r="L348" s="143">
        <f>อุดรธานี!AL155</f>
        <v>757791.58</v>
      </c>
      <c r="M348" s="143">
        <f>อุดรธานี!AM155</f>
        <v>634971.07999999996</v>
      </c>
      <c r="N348" s="139"/>
      <c r="O348" s="139"/>
      <c r="P348" s="139"/>
      <c r="Q348" s="131">
        <f t="shared" si="12"/>
        <v>122820.5</v>
      </c>
      <c r="R348" s="132">
        <f t="shared" si="13"/>
        <v>194.75496787458235</v>
      </c>
    </row>
    <row r="349" spans="1:18" x14ac:dyDescent="0.35">
      <c r="A349" s="138">
        <v>11</v>
      </c>
      <c r="B349" s="139" t="s">
        <v>64</v>
      </c>
      <c r="C349" s="139" t="s">
        <v>332</v>
      </c>
      <c r="D349" s="139" t="s">
        <v>143</v>
      </c>
      <c r="E349" s="139" t="s">
        <v>50</v>
      </c>
      <c r="F349" s="139" t="s">
        <v>180</v>
      </c>
      <c r="G349" s="139" t="s">
        <v>962</v>
      </c>
      <c r="H349" s="140">
        <v>3687</v>
      </c>
      <c r="I349" s="138">
        <v>3</v>
      </c>
      <c r="J349" s="141">
        <f>อุดรธานี!F156</f>
        <v>420929.84</v>
      </c>
      <c r="K349" s="142">
        <f>อุดรธานี!AK156</f>
        <v>563768.57999999996</v>
      </c>
      <c r="L349" s="143">
        <f>อุดรธานี!AL156</f>
        <v>409232.15</v>
      </c>
      <c r="M349" s="143">
        <f>อุดรธานี!AM156</f>
        <v>399354.29999999993</v>
      </c>
      <c r="N349" s="139"/>
      <c r="O349" s="139"/>
      <c r="P349" s="139"/>
      <c r="Q349" s="131">
        <f t="shared" si="12"/>
        <v>9877.8500000000931</v>
      </c>
      <c r="R349" s="132">
        <f t="shared" si="13"/>
        <v>110.99326010306483</v>
      </c>
    </row>
    <row r="350" spans="1:18" x14ac:dyDescent="0.35">
      <c r="A350" s="138">
        <v>12</v>
      </c>
      <c r="B350" s="139" t="s">
        <v>64</v>
      </c>
      <c r="C350" s="139" t="s">
        <v>332</v>
      </c>
      <c r="D350" s="139" t="s">
        <v>143</v>
      </c>
      <c r="E350" s="139" t="s">
        <v>50</v>
      </c>
      <c r="F350" s="139" t="s">
        <v>180</v>
      </c>
      <c r="G350" s="139" t="s">
        <v>963</v>
      </c>
      <c r="H350" s="140">
        <v>7013</v>
      </c>
      <c r="I350" s="138">
        <v>5</v>
      </c>
      <c r="J350" s="141">
        <f>อุดรธานี!F157</f>
        <v>547887.11</v>
      </c>
      <c r="K350" s="142">
        <f>อุดรธานี!AK157</f>
        <v>816549.13</v>
      </c>
      <c r="L350" s="143">
        <f>อุดรธานี!AL157</f>
        <v>869420.98</v>
      </c>
      <c r="M350" s="143">
        <f>อุดรธานี!AM157</f>
        <v>570534.24</v>
      </c>
      <c r="N350" s="139"/>
      <c r="O350" s="139"/>
      <c r="P350" s="139"/>
      <c r="Q350" s="131">
        <f t="shared" si="12"/>
        <v>298886.74</v>
      </c>
      <c r="R350" s="132">
        <f t="shared" si="13"/>
        <v>123.97276201340368</v>
      </c>
    </row>
    <row r="351" spans="1:18" x14ac:dyDescent="0.35">
      <c r="A351" s="138">
        <v>13</v>
      </c>
      <c r="B351" s="139" t="s">
        <v>64</v>
      </c>
      <c r="C351" s="139" t="s">
        <v>332</v>
      </c>
      <c r="D351" s="139" t="s">
        <v>143</v>
      </c>
      <c r="E351" s="139" t="s">
        <v>50</v>
      </c>
      <c r="F351" s="139" t="s">
        <v>180</v>
      </c>
      <c r="G351" s="139" t="s">
        <v>964</v>
      </c>
      <c r="H351" s="140">
        <v>4588</v>
      </c>
      <c r="I351" s="138">
        <v>4</v>
      </c>
      <c r="J351" s="141">
        <f>อุดรธานี!F158</f>
        <v>505894.18</v>
      </c>
      <c r="K351" s="142">
        <f>อุดรธานี!AK158</f>
        <v>537287.94999999995</v>
      </c>
      <c r="L351" s="143">
        <f>อุดรธานี!AL158</f>
        <v>695925.46</v>
      </c>
      <c r="M351" s="143">
        <f>อุดรธานี!AM158</f>
        <v>579464.91</v>
      </c>
      <c r="N351" s="139"/>
      <c r="O351" s="139"/>
      <c r="P351" s="139"/>
      <c r="Q351" s="131">
        <f t="shared" si="12"/>
        <v>116460.54999999993</v>
      </c>
      <c r="R351" s="132">
        <f t="shared" si="13"/>
        <v>151.68384045335657</v>
      </c>
    </row>
    <row r="352" spans="1:18" x14ac:dyDescent="0.35">
      <c r="A352" s="138">
        <v>14</v>
      </c>
      <c r="B352" s="139" t="s">
        <v>64</v>
      </c>
      <c r="C352" s="139" t="s">
        <v>332</v>
      </c>
      <c r="D352" s="139" t="s">
        <v>143</v>
      </c>
      <c r="E352" s="139" t="s">
        <v>50</v>
      </c>
      <c r="F352" s="139" t="s">
        <v>180</v>
      </c>
      <c r="G352" s="139" t="s">
        <v>965</v>
      </c>
      <c r="H352" s="140">
        <v>2353</v>
      </c>
      <c r="I352" s="138">
        <v>2</v>
      </c>
      <c r="J352" s="141">
        <f>อุดรธานี!F159</f>
        <v>417194.83</v>
      </c>
      <c r="K352" s="142">
        <f>อุดรธานี!AK159</f>
        <v>494440.84000000008</v>
      </c>
      <c r="L352" s="143">
        <f>อุดรธานี!AL159</f>
        <v>589948.34000000008</v>
      </c>
      <c r="M352" s="143">
        <f>อุดรธานี!AM159</f>
        <v>406451.20999999996</v>
      </c>
      <c r="N352" s="139"/>
      <c r="O352" s="139"/>
      <c r="P352" s="139"/>
      <c r="Q352" s="131">
        <f t="shared" si="12"/>
        <v>183497.13000000012</v>
      </c>
      <c r="R352" s="132">
        <f t="shared" si="13"/>
        <v>250.72177645558864</v>
      </c>
    </row>
    <row r="353" spans="1:18" x14ac:dyDescent="0.35">
      <c r="A353" s="138">
        <v>15</v>
      </c>
      <c r="B353" s="139" t="s">
        <v>64</v>
      </c>
      <c r="C353" s="139" t="s">
        <v>332</v>
      </c>
      <c r="D353" s="139" t="s">
        <v>143</v>
      </c>
      <c r="E353" s="139" t="s">
        <v>50</v>
      </c>
      <c r="F353" s="139" t="s">
        <v>180</v>
      </c>
      <c r="G353" s="139" t="s">
        <v>966</v>
      </c>
      <c r="H353" s="140">
        <v>3206</v>
      </c>
      <c r="I353" s="138">
        <v>3</v>
      </c>
      <c r="J353" s="141">
        <f>อุดรธานี!F160</f>
        <v>523566.97</v>
      </c>
      <c r="K353" s="142">
        <f>อุดรธานี!AK160</f>
        <v>755595.27999999991</v>
      </c>
      <c r="L353" s="143">
        <f>อุดรธานี!AL160</f>
        <v>531529.74</v>
      </c>
      <c r="M353" s="143">
        <f>อุดรธานี!AM160</f>
        <v>342736.86000000004</v>
      </c>
      <c r="N353" s="139"/>
      <c r="O353" s="139"/>
      <c r="P353" s="139"/>
      <c r="Q353" s="131">
        <f t="shared" si="12"/>
        <v>188792.87999999995</v>
      </c>
      <c r="R353" s="132">
        <f t="shared" si="13"/>
        <v>165.79218340611354</v>
      </c>
    </row>
    <row r="354" spans="1:18" x14ac:dyDescent="0.35">
      <c r="A354" s="138">
        <v>16</v>
      </c>
      <c r="B354" s="139" t="s">
        <v>64</v>
      </c>
      <c r="C354" s="139" t="s">
        <v>332</v>
      </c>
      <c r="D354" s="139" t="s">
        <v>143</v>
      </c>
      <c r="E354" s="139" t="s">
        <v>50</v>
      </c>
      <c r="F354" s="139" t="s">
        <v>180</v>
      </c>
      <c r="G354" s="139" t="s">
        <v>967</v>
      </c>
      <c r="H354" s="140">
        <v>2498</v>
      </c>
      <c r="I354" s="138">
        <v>2</v>
      </c>
      <c r="J354" s="141">
        <f>อุดรธานี!F161</f>
        <v>562627.36</v>
      </c>
      <c r="K354" s="142">
        <f>อุดรธานี!AK161</f>
        <v>488537.73000000004</v>
      </c>
      <c r="L354" s="143">
        <f>อุดรธานี!AL161</f>
        <v>418344.95</v>
      </c>
      <c r="M354" s="143">
        <f>อุดรธานี!AM161</f>
        <v>363353.36</v>
      </c>
      <c r="N354" s="139"/>
      <c r="O354" s="139"/>
      <c r="P354" s="139"/>
      <c r="Q354" s="131">
        <f t="shared" si="12"/>
        <v>54991.590000000026</v>
      </c>
      <c r="R354" s="132">
        <f t="shared" si="13"/>
        <v>167.47195756605285</v>
      </c>
    </row>
    <row r="355" spans="1:18" x14ac:dyDescent="0.35">
      <c r="A355" s="138">
        <v>17</v>
      </c>
      <c r="B355" s="139" t="s">
        <v>64</v>
      </c>
      <c r="C355" s="139" t="s">
        <v>332</v>
      </c>
      <c r="D355" s="139" t="s">
        <v>143</v>
      </c>
      <c r="E355" s="139" t="s">
        <v>50</v>
      </c>
      <c r="F355" s="139" t="s">
        <v>180</v>
      </c>
      <c r="G355" s="139" t="s">
        <v>968</v>
      </c>
      <c r="H355" s="140">
        <v>4052</v>
      </c>
      <c r="I355" s="138">
        <v>3</v>
      </c>
      <c r="J355" s="141">
        <f>อุดรธานี!F162</f>
        <v>485759.03</v>
      </c>
      <c r="K355" s="142">
        <f>อุดรธานี!AK162</f>
        <v>506122.88</v>
      </c>
      <c r="L355" s="143">
        <f>อุดรธานี!AL162</f>
        <v>654779.24</v>
      </c>
      <c r="M355" s="143">
        <f>อุดรธานี!AM162</f>
        <v>494805.97000000003</v>
      </c>
      <c r="N355" s="139"/>
      <c r="O355" s="139"/>
      <c r="P355" s="139"/>
      <c r="Q355" s="131">
        <f t="shared" si="12"/>
        <v>159973.26999999996</v>
      </c>
      <c r="R355" s="132">
        <f t="shared" si="13"/>
        <v>161.59408687068114</v>
      </c>
    </row>
    <row r="356" spans="1:18" x14ac:dyDescent="0.35">
      <c r="A356" s="138">
        <v>18</v>
      </c>
      <c r="B356" s="139" t="s">
        <v>64</v>
      </c>
      <c r="C356" s="139" t="s">
        <v>332</v>
      </c>
      <c r="D356" s="139" t="s">
        <v>143</v>
      </c>
      <c r="E356" s="139" t="s">
        <v>50</v>
      </c>
      <c r="F356" s="139" t="s">
        <v>180</v>
      </c>
      <c r="G356" s="139" t="s">
        <v>969</v>
      </c>
      <c r="H356" s="140">
        <v>2478</v>
      </c>
      <c r="I356" s="138">
        <v>2</v>
      </c>
      <c r="J356" s="141">
        <f>อุดรธานี!F163</f>
        <v>338832.1</v>
      </c>
      <c r="K356" s="142">
        <f>อุดรธานี!AK163</f>
        <v>350807.29</v>
      </c>
      <c r="L356" s="143">
        <f>อุดรธานี!AL163</f>
        <v>534401.62</v>
      </c>
      <c r="M356" s="143">
        <f>อุดรธานี!AM163</f>
        <v>402935.92</v>
      </c>
      <c r="N356" s="139"/>
      <c r="O356" s="139"/>
      <c r="P356" s="139"/>
      <c r="Q356" s="131">
        <f t="shared" si="12"/>
        <v>131465.70000000001</v>
      </c>
      <c r="R356" s="132">
        <f t="shared" si="13"/>
        <v>215.65844229217112</v>
      </c>
    </row>
    <row r="357" spans="1:18" x14ac:dyDescent="0.35">
      <c r="A357" s="138">
        <v>19</v>
      </c>
      <c r="B357" s="139" t="s">
        <v>64</v>
      </c>
      <c r="C357" s="139" t="s">
        <v>334</v>
      </c>
      <c r="D357" s="139" t="s">
        <v>143</v>
      </c>
      <c r="E357" s="139" t="s">
        <v>50</v>
      </c>
      <c r="F357" s="139" t="s">
        <v>180</v>
      </c>
      <c r="G357" s="139" t="s">
        <v>970</v>
      </c>
      <c r="H357" s="140">
        <v>2353</v>
      </c>
      <c r="I357" s="138">
        <v>2</v>
      </c>
      <c r="J357" s="141">
        <f>อุดรธานี!F164</f>
        <v>531843.68000000005</v>
      </c>
      <c r="K357" s="142">
        <f>อุดรธานี!AK164</f>
        <v>633043.14</v>
      </c>
      <c r="L357" s="143">
        <f>อุดรธานี!AL164</f>
        <v>578472.35</v>
      </c>
      <c r="M357" s="143">
        <f>อุดรธานี!AM164</f>
        <v>479073.42</v>
      </c>
      <c r="N357" s="139"/>
      <c r="O357" s="139"/>
      <c r="P357" s="139"/>
      <c r="Q357" s="131">
        <f t="shared" si="12"/>
        <v>99398.93</v>
      </c>
      <c r="R357" s="132">
        <f t="shared" si="13"/>
        <v>245.84460263493412</v>
      </c>
    </row>
    <row r="358" spans="1:18" x14ac:dyDescent="0.35">
      <c r="A358" s="138">
        <v>20</v>
      </c>
      <c r="B358" s="139" t="s">
        <v>64</v>
      </c>
      <c r="C358" s="139" t="s">
        <v>335</v>
      </c>
      <c r="D358" s="139" t="s">
        <v>143</v>
      </c>
      <c r="E358" s="139" t="s">
        <v>50</v>
      </c>
      <c r="F358" s="139" t="s">
        <v>180</v>
      </c>
      <c r="G358" s="139" t="s">
        <v>971</v>
      </c>
      <c r="H358" s="140">
        <v>5363</v>
      </c>
      <c r="I358" s="138">
        <v>4</v>
      </c>
      <c r="J358" s="141">
        <f>อุดรธานี!F165</f>
        <v>605769.43000000005</v>
      </c>
      <c r="K358" s="142">
        <f>อุดรธานี!AK165</f>
        <v>588373.44000000006</v>
      </c>
      <c r="L358" s="143">
        <f>อุดรธานี!AL165</f>
        <v>802419.84</v>
      </c>
      <c r="M358" s="143">
        <f>อุดรธานี!AM165</f>
        <v>618243.09</v>
      </c>
      <c r="N358" s="139"/>
      <c r="O358" s="139"/>
      <c r="P358" s="139"/>
      <c r="Q358" s="131">
        <f t="shared" si="12"/>
        <v>184176.75</v>
      </c>
      <c r="R358" s="132">
        <f t="shared" si="13"/>
        <v>149.62145068058922</v>
      </c>
    </row>
    <row r="359" spans="1:18" x14ac:dyDescent="0.35">
      <c r="A359" s="138">
        <v>21</v>
      </c>
      <c r="B359" s="139" t="s">
        <v>64</v>
      </c>
      <c r="C359" s="139" t="s">
        <v>336</v>
      </c>
      <c r="D359" s="139" t="s">
        <v>143</v>
      </c>
      <c r="E359" s="139" t="s">
        <v>50</v>
      </c>
      <c r="F359" s="139" t="s">
        <v>180</v>
      </c>
      <c r="G359" s="139" t="s">
        <v>972</v>
      </c>
      <c r="H359" s="140">
        <v>2121</v>
      </c>
      <c r="I359" s="138">
        <v>2</v>
      </c>
      <c r="J359" s="141">
        <f>อุดรธานี!F166</f>
        <v>440530.22</v>
      </c>
      <c r="K359" s="142">
        <f>อุดรธานี!AK166</f>
        <v>610764.6</v>
      </c>
      <c r="L359" s="143">
        <f>อุดรธานี!AL166</f>
        <v>490701.13</v>
      </c>
      <c r="M359" s="143">
        <f>อุดรธานี!AM166</f>
        <v>333457.41000000003</v>
      </c>
      <c r="N359" s="139"/>
      <c r="O359" s="139"/>
      <c r="P359" s="139"/>
      <c r="Q359" s="131">
        <f t="shared" si="12"/>
        <v>157243.71999999997</v>
      </c>
      <c r="R359" s="132">
        <f t="shared" si="13"/>
        <v>231.35366808109382</v>
      </c>
    </row>
    <row r="360" spans="1:18" s="150" customFormat="1" x14ac:dyDescent="0.35">
      <c r="A360" s="144">
        <v>12</v>
      </c>
      <c r="B360" s="145" t="s">
        <v>64</v>
      </c>
      <c r="C360" s="145"/>
      <c r="D360" s="145"/>
      <c r="E360" s="145" t="s">
        <v>77</v>
      </c>
      <c r="F360" s="145"/>
      <c r="G360" s="145" t="s">
        <v>337</v>
      </c>
      <c r="H360" s="151">
        <f>SUM(H339:H359)</f>
        <v>76244</v>
      </c>
      <c r="I360" s="144"/>
      <c r="J360" s="147">
        <f>SUM(J339:J359)</f>
        <v>9559111.1699999999</v>
      </c>
      <c r="K360" s="147">
        <f>SUM(K339:K359)</f>
        <v>12153102.479999999</v>
      </c>
      <c r="L360" s="147">
        <f>SUM(L339:L359)</f>
        <v>12991299.959999999</v>
      </c>
      <c r="M360" s="147">
        <f>SUM(M339:M359)</f>
        <v>10188292.82</v>
      </c>
      <c r="N360" s="145">
        <v>20</v>
      </c>
      <c r="O360" s="145">
        <v>20</v>
      </c>
      <c r="P360" s="145">
        <f>N360-O360</f>
        <v>0</v>
      </c>
      <c r="Q360" s="148">
        <f t="shared" si="12"/>
        <v>2803007.1399999987</v>
      </c>
      <c r="R360" s="149">
        <f>L360/H360</f>
        <v>170.39111221866636</v>
      </c>
    </row>
    <row r="361" spans="1:18" x14ac:dyDescent="0.35">
      <c r="A361" s="138">
        <v>1</v>
      </c>
      <c r="B361" s="139" t="s">
        <v>64</v>
      </c>
      <c r="C361" s="139" t="s">
        <v>334</v>
      </c>
      <c r="D361" s="139" t="s">
        <v>146</v>
      </c>
      <c r="E361" s="139" t="s">
        <v>51</v>
      </c>
      <c r="F361" s="139" t="s">
        <v>210</v>
      </c>
      <c r="G361" s="139" t="s">
        <v>338</v>
      </c>
      <c r="H361" s="140"/>
      <c r="I361" s="138"/>
      <c r="J361" s="141"/>
      <c r="K361" s="142"/>
      <c r="L361" s="143"/>
      <c r="M361" s="143"/>
      <c r="N361" s="139"/>
      <c r="O361" s="139"/>
      <c r="P361" s="139"/>
    </row>
    <row r="362" spans="1:18" x14ac:dyDescent="0.35">
      <c r="A362" s="138">
        <v>2</v>
      </c>
      <c r="B362" s="139" t="s">
        <v>64</v>
      </c>
      <c r="C362" s="139" t="s">
        <v>334</v>
      </c>
      <c r="D362" s="139" t="s">
        <v>146</v>
      </c>
      <c r="E362" s="139" t="s">
        <v>51</v>
      </c>
      <c r="F362" s="139" t="s">
        <v>180</v>
      </c>
      <c r="G362" s="139" t="s">
        <v>973</v>
      </c>
      <c r="H362" s="140">
        <v>5006</v>
      </c>
      <c r="I362" s="138">
        <v>4</v>
      </c>
      <c r="J362" s="141">
        <f>อุดรธานี!F167</f>
        <v>558358.66</v>
      </c>
      <c r="K362" s="142">
        <f>อุดรธานี!AK167</f>
        <v>986301.7</v>
      </c>
      <c r="L362" s="143">
        <f>อุดรธานี!AL167</f>
        <v>357026.28</v>
      </c>
      <c r="M362" s="143">
        <f>อุดรธานี!AM167</f>
        <v>411987.5</v>
      </c>
      <c r="N362" s="139"/>
      <c r="O362" s="139"/>
      <c r="P362" s="139"/>
      <c r="Q362" s="131">
        <f t="shared" si="12"/>
        <v>-54961.219999999972</v>
      </c>
      <c r="R362" s="132">
        <f t="shared" si="13"/>
        <v>71.319672393128258</v>
      </c>
    </row>
    <row r="363" spans="1:18" x14ac:dyDescent="0.35">
      <c r="A363" s="138">
        <v>3</v>
      </c>
      <c r="B363" s="139" t="s">
        <v>64</v>
      </c>
      <c r="C363" s="139" t="s">
        <v>334</v>
      </c>
      <c r="D363" s="139" t="s">
        <v>146</v>
      </c>
      <c r="E363" s="139" t="s">
        <v>51</v>
      </c>
      <c r="F363" s="139" t="s">
        <v>180</v>
      </c>
      <c r="G363" s="139" t="s">
        <v>974</v>
      </c>
      <c r="H363" s="140">
        <v>2343</v>
      </c>
      <c r="I363" s="138">
        <v>2</v>
      </c>
      <c r="J363" s="141">
        <f>อุดรธานี!F168</f>
        <v>224083.5</v>
      </c>
      <c r="K363" s="142">
        <f>อุดรธานี!AK168</f>
        <v>228303.43000000002</v>
      </c>
      <c r="L363" s="143">
        <f>อุดรธานี!AL168</f>
        <v>441056.97</v>
      </c>
      <c r="M363" s="143">
        <f>อุดรธานี!AM168</f>
        <v>506835.20000000001</v>
      </c>
      <c r="N363" s="139"/>
      <c r="O363" s="139"/>
      <c r="P363" s="139"/>
      <c r="Q363" s="131">
        <f t="shared" si="12"/>
        <v>-65778.23000000004</v>
      </c>
      <c r="R363" s="132">
        <f t="shared" si="13"/>
        <v>188.24454545454543</v>
      </c>
    </row>
    <row r="364" spans="1:18" x14ac:dyDescent="0.35">
      <c r="A364" s="138">
        <v>4</v>
      </c>
      <c r="B364" s="139" t="s">
        <v>64</v>
      </c>
      <c r="C364" s="139" t="s">
        <v>334</v>
      </c>
      <c r="D364" s="139" t="s">
        <v>146</v>
      </c>
      <c r="E364" s="139" t="s">
        <v>51</v>
      </c>
      <c r="F364" s="139" t="s">
        <v>180</v>
      </c>
      <c r="G364" s="139" t="s">
        <v>975</v>
      </c>
      <c r="H364" s="140">
        <v>2524</v>
      </c>
      <c r="I364" s="138">
        <v>2</v>
      </c>
      <c r="J364" s="141">
        <f>อุดรธานี!F169</f>
        <v>233168.74</v>
      </c>
      <c r="K364" s="142">
        <f>อุดรธานี!AK169</f>
        <v>406283.2</v>
      </c>
      <c r="L364" s="143">
        <f>อุดรธานี!AL169</f>
        <v>419432.97</v>
      </c>
      <c r="M364" s="143">
        <f>อุดรธานี!AM169</f>
        <v>469252.94</v>
      </c>
      <c r="N364" s="139"/>
      <c r="O364" s="139"/>
      <c r="P364" s="139"/>
      <c r="Q364" s="131">
        <f t="shared" si="12"/>
        <v>-49819.97000000003</v>
      </c>
      <c r="R364" s="132">
        <f t="shared" si="13"/>
        <v>166.17788034865293</v>
      </c>
    </row>
    <row r="365" spans="1:18" x14ac:dyDescent="0.35">
      <c r="A365" s="138">
        <v>5</v>
      </c>
      <c r="B365" s="139" t="s">
        <v>64</v>
      </c>
      <c r="C365" s="139" t="s">
        <v>334</v>
      </c>
      <c r="D365" s="139" t="s">
        <v>146</v>
      </c>
      <c r="E365" s="139" t="s">
        <v>51</v>
      </c>
      <c r="F365" s="139" t="s">
        <v>180</v>
      </c>
      <c r="G365" s="139" t="s">
        <v>976</v>
      </c>
      <c r="H365" s="140">
        <v>6272</v>
      </c>
      <c r="I365" s="138">
        <v>5</v>
      </c>
      <c r="J365" s="141">
        <f>อุดรธานี!F170</f>
        <v>1423702.03</v>
      </c>
      <c r="K365" s="142">
        <f>อุดรธานี!AK170</f>
        <v>1692382.6500000001</v>
      </c>
      <c r="L365" s="143">
        <f>อุดรธานี!AL170</f>
        <v>484779.07</v>
      </c>
      <c r="M365" s="143">
        <f>อุดรธานี!AM170</f>
        <v>508769.5</v>
      </c>
      <c r="N365" s="139"/>
      <c r="O365" s="139"/>
      <c r="P365" s="139"/>
      <c r="Q365" s="131">
        <f t="shared" si="12"/>
        <v>-23990.429999999993</v>
      </c>
      <c r="R365" s="132">
        <f t="shared" si="13"/>
        <v>77.292581313775514</v>
      </c>
    </row>
    <row r="366" spans="1:18" x14ac:dyDescent="0.35">
      <c r="A366" s="138">
        <v>6</v>
      </c>
      <c r="B366" s="139" t="s">
        <v>64</v>
      </c>
      <c r="C366" s="139" t="s">
        <v>334</v>
      </c>
      <c r="D366" s="139" t="s">
        <v>146</v>
      </c>
      <c r="E366" s="139" t="s">
        <v>51</v>
      </c>
      <c r="F366" s="139" t="s">
        <v>180</v>
      </c>
      <c r="G366" s="139" t="s">
        <v>977</v>
      </c>
      <c r="H366" s="140">
        <v>5818</v>
      </c>
      <c r="I366" s="138">
        <v>4</v>
      </c>
      <c r="J366" s="141">
        <f>อุดรธานี!F171</f>
        <v>2017959.83</v>
      </c>
      <c r="K366" s="142">
        <f>อุดรธานี!AK171</f>
        <v>3696409.39</v>
      </c>
      <c r="L366" s="143">
        <f>อุดรธานี!AL171</f>
        <v>887264.27</v>
      </c>
      <c r="M366" s="143">
        <f>อุดรธานี!AM171</f>
        <v>655187.55999999994</v>
      </c>
      <c r="N366" s="139"/>
      <c r="O366" s="139"/>
      <c r="P366" s="139"/>
      <c r="Q366" s="131">
        <f t="shared" si="12"/>
        <v>232076.71000000008</v>
      </c>
      <c r="R366" s="132">
        <f t="shared" si="13"/>
        <v>152.50331213475422</v>
      </c>
    </row>
    <row r="367" spans="1:18" x14ac:dyDescent="0.35">
      <c r="A367" s="138">
        <v>7</v>
      </c>
      <c r="B367" s="139" t="s">
        <v>64</v>
      </c>
      <c r="C367" s="139" t="s">
        <v>334</v>
      </c>
      <c r="D367" s="139" t="s">
        <v>146</v>
      </c>
      <c r="E367" s="139" t="s">
        <v>51</v>
      </c>
      <c r="F367" s="139" t="s">
        <v>180</v>
      </c>
      <c r="G367" s="139" t="s">
        <v>978</v>
      </c>
      <c r="H367" s="140">
        <v>3371</v>
      </c>
      <c r="I367" s="138">
        <v>3</v>
      </c>
      <c r="J367" s="141">
        <f>อุดรธานี!F172</f>
        <v>370178.99</v>
      </c>
      <c r="K367" s="142">
        <f>อุดรธานี!AK172</f>
        <v>518228.19</v>
      </c>
      <c r="L367" s="143">
        <f>อุดรธานี!AL172</f>
        <v>313696.71999999997</v>
      </c>
      <c r="M367" s="143">
        <f>อุดรธานี!AM172</f>
        <v>394116.46</v>
      </c>
      <c r="N367" s="139"/>
      <c r="O367" s="139"/>
      <c r="P367" s="139"/>
      <c r="Q367" s="131">
        <f t="shared" si="12"/>
        <v>-80419.740000000049</v>
      </c>
      <c r="R367" s="132">
        <f t="shared" si="13"/>
        <v>93.057466627113612</v>
      </c>
    </row>
    <row r="368" spans="1:18" x14ac:dyDescent="0.35">
      <c r="A368" s="138">
        <v>8</v>
      </c>
      <c r="B368" s="139" t="s">
        <v>64</v>
      </c>
      <c r="C368" s="139" t="s">
        <v>334</v>
      </c>
      <c r="D368" s="139" t="s">
        <v>146</v>
      </c>
      <c r="E368" s="139" t="s">
        <v>51</v>
      </c>
      <c r="F368" s="139" t="s">
        <v>180</v>
      </c>
      <c r="G368" s="139" t="s">
        <v>979</v>
      </c>
      <c r="H368" s="140">
        <v>4503</v>
      </c>
      <c r="I368" s="138">
        <v>4</v>
      </c>
      <c r="J368" s="141">
        <f>อุดรธานี!F173</f>
        <v>619109.91</v>
      </c>
      <c r="K368" s="142">
        <f>อุดรธานี!AK173</f>
        <v>1150741.05</v>
      </c>
      <c r="L368" s="143">
        <f>อุดรธานี!AL173</f>
        <v>396512.49</v>
      </c>
      <c r="M368" s="143">
        <f>อุดรธานี!AM173</f>
        <v>393157.91000000003</v>
      </c>
      <c r="N368" s="139"/>
      <c r="O368" s="139"/>
      <c r="P368" s="139"/>
      <c r="Q368" s="131">
        <f t="shared" si="12"/>
        <v>3354.5799999999581</v>
      </c>
      <c r="R368" s="132">
        <f t="shared" si="13"/>
        <v>88.055183211192542</v>
      </c>
    </row>
    <row r="369" spans="1:18" x14ac:dyDescent="0.35">
      <c r="A369" s="138">
        <v>9</v>
      </c>
      <c r="B369" s="139" t="s">
        <v>64</v>
      </c>
      <c r="C369" s="139" t="s">
        <v>334</v>
      </c>
      <c r="D369" s="139" t="s">
        <v>146</v>
      </c>
      <c r="E369" s="139" t="s">
        <v>51</v>
      </c>
      <c r="F369" s="139" t="s">
        <v>180</v>
      </c>
      <c r="G369" s="139" t="s">
        <v>980</v>
      </c>
      <c r="H369" s="140">
        <v>2325</v>
      </c>
      <c r="I369" s="138">
        <v>2</v>
      </c>
      <c r="J369" s="141">
        <f>อุดรธานี!F174</f>
        <v>331799.59000000003</v>
      </c>
      <c r="K369" s="142">
        <f>อุดรธานี!AK174</f>
        <v>507787.19000000006</v>
      </c>
      <c r="L369" s="143">
        <f>อุดรธานี!AL174</f>
        <v>238452.59</v>
      </c>
      <c r="M369" s="143">
        <f>อุดรธานี!AM174</f>
        <v>281115.31999999995</v>
      </c>
      <c r="N369" s="139"/>
      <c r="O369" s="139"/>
      <c r="P369" s="139"/>
      <c r="Q369" s="131">
        <f t="shared" si="12"/>
        <v>-42662.729999999952</v>
      </c>
      <c r="R369" s="132">
        <f t="shared" si="13"/>
        <v>102.56025376344085</v>
      </c>
    </row>
    <row r="370" spans="1:18" x14ac:dyDescent="0.35">
      <c r="A370" s="138">
        <v>10</v>
      </c>
      <c r="B370" s="139" t="s">
        <v>64</v>
      </c>
      <c r="C370" s="139" t="s">
        <v>334</v>
      </c>
      <c r="D370" s="139" t="s">
        <v>146</v>
      </c>
      <c r="E370" s="139" t="s">
        <v>51</v>
      </c>
      <c r="F370" s="139" t="s">
        <v>180</v>
      </c>
      <c r="G370" s="139" t="s">
        <v>981</v>
      </c>
      <c r="H370" s="140">
        <v>1480</v>
      </c>
      <c r="I370" s="138">
        <v>1</v>
      </c>
      <c r="J370" s="141">
        <f>อุดรธานี!F175</f>
        <v>186562.2</v>
      </c>
      <c r="K370" s="142">
        <f>อุดรธานี!AK175</f>
        <v>213756.5</v>
      </c>
      <c r="L370" s="143">
        <f>อุดรธานี!AL175</f>
        <v>223207.72</v>
      </c>
      <c r="M370" s="143">
        <f>อุดรธานี!AM175</f>
        <v>243690.81999999998</v>
      </c>
      <c r="N370" s="139"/>
      <c r="O370" s="139"/>
      <c r="P370" s="139"/>
      <c r="Q370" s="131">
        <f t="shared" si="12"/>
        <v>-20483.099999999977</v>
      </c>
      <c r="R370" s="132">
        <f t="shared" si="13"/>
        <v>150.81602702702702</v>
      </c>
    </row>
    <row r="371" spans="1:18" s="150" customFormat="1" x14ac:dyDescent="0.35">
      <c r="A371" s="144">
        <v>13</v>
      </c>
      <c r="B371" s="145" t="s">
        <v>64</v>
      </c>
      <c r="C371" s="145"/>
      <c r="D371" s="145"/>
      <c r="E371" s="145" t="s">
        <v>77</v>
      </c>
      <c r="F371" s="145"/>
      <c r="G371" s="145" t="s">
        <v>339</v>
      </c>
      <c r="H371" s="151">
        <f>SUM(H361:H370)</f>
        <v>33642</v>
      </c>
      <c r="I371" s="144"/>
      <c r="J371" s="147">
        <f>SUM(J361:J370)</f>
        <v>5964923.4500000002</v>
      </c>
      <c r="K371" s="147">
        <f>SUM(K361:K370)</f>
        <v>9400193.3000000007</v>
      </c>
      <c r="L371" s="147">
        <f>SUM(L361:L370)</f>
        <v>3761429.0800000005</v>
      </c>
      <c r="M371" s="147">
        <f>SUM(M361:M370)</f>
        <v>3864113.2099999995</v>
      </c>
      <c r="N371" s="145">
        <v>9</v>
      </c>
      <c r="O371" s="145">
        <v>9</v>
      </c>
      <c r="P371" s="145">
        <f>N371-O371</f>
        <v>0</v>
      </c>
      <c r="Q371" s="148">
        <f t="shared" si="12"/>
        <v>-102684.12999999896</v>
      </c>
      <c r="R371" s="149">
        <f>L371/H371</f>
        <v>111.80753462933239</v>
      </c>
    </row>
    <row r="372" spans="1:18" x14ac:dyDescent="0.35">
      <c r="A372" s="138">
        <v>1</v>
      </c>
      <c r="B372" s="139" t="s">
        <v>64</v>
      </c>
      <c r="C372" s="139" t="s">
        <v>335</v>
      </c>
      <c r="D372" s="139" t="s">
        <v>149</v>
      </c>
      <c r="E372" s="139" t="s">
        <v>52</v>
      </c>
      <c r="F372" s="139" t="s">
        <v>210</v>
      </c>
      <c r="G372" s="139" t="s">
        <v>340</v>
      </c>
      <c r="H372" s="140"/>
      <c r="I372" s="138"/>
      <c r="J372" s="141"/>
      <c r="K372" s="142"/>
      <c r="L372" s="143"/>
      <c r="M372" s="143"/>
      <c r="N372" s="139"/>
      <c r="O372" s="139"/>
      <c r="P372" s="139"/>
    </row>
    <row r="373" spans="1:18" x14ac:dyDescent="0.35">
      <c r="A373" s="138">
        <v>2</v>
      </c>
      <c r="B373" s="139" t="s">
        <v>64</v>
      </c>
      <c r="C373" s="139" t="s">
        <v>335</v>
      </c>
      <c r="D373" s="139" t="s">
        <v>149</v>
      </c>
      <c r="E373" s="139" t="s">
        <v>52</v>
      </c>
      <c r="F373" s="139" t="s">
        <v>180</v>
      </c>
      <c r="G373" s="139" t="s">
        <v>982</v>
      </c>
      <c r="H373" s="140">
        <v>8344</v>
      </c>
      <c r="I373" s="138">
        <v>5</v>
      </c>
      <c r="J373" s="141">
        <f>อุดรธานี!F176</f>
        <v>1420990.24</v>
      </c>
      <c r="K373" s="142">
        <f>อุดรธานี!AK176</f>
        <v>1524089.94</v>
      </c>
      <c r="L373" s="143">
        <f>อุดรธานี!AL176</f>
        <v>923382.08</v>
      </c>
      <c r="M373" s="143">
        <f>อุดรธานี!AM176</f>
        <v>582242.06999999995</v>
      </c>
      <c r="N373" s="139"/>
      <c r="O373" s="139"/>
      <c r="P373" s="139"/>
      <c r="Q373" s="131">
        <f t="shared" si="12"/>
        <v>341140.01</v>
      </c>
      <c r="R373" s="132">
        <f t="shared" si="13"/>
        <v>110.66419942473634</v>
      </c>
    </row>
    <row r="374" spans="1:18" x14ac:dyDescent="0.35">
      <c r="A374" s="138">
        <v>3</v>
      </c>
      <c r="B374" s="139" t="s">
        <v>64</v>
      </c>
      <c r="C374" s="139" t="s">
        <v>335</v>
      </c>
      <c r="D374" s="139" t="s">
        <v>149</v>
      </c>
      <c r="E374" s="139" t="s">
        <v>52</v>
      </c>
      <c r="F374" s="139" t="s">
        <v>180</v>
      </c>
      <c r="G374" s="139" t="s">
        <v>983</v>
      </c>
      <c r="H374" s="140">
        <v>3901</v>
      </c>
      <c r="I374" s="138">
        <v>3</v>
      </c>
      <c r="J374" s="141">
        <f>อุดรธานี!F177</f>
        <v>709653.23</v>
      </c>
      <c r="K374" s="142">
        <f>อุดรธานี!AK177</f>
        <v>976537.71</v>
      </c>
      <c r="L374" s="143">
        <f>อุดรธานี!AL177</f>
        <v>613249.11</v>
      </c>
      <c r="M374" s="143">
        <f>อุดรธานี!AM177</f>
        <v>563298.62</v>
      </c>
      <c r="N374" s="139"/>
      <c r="O374" s="139"/>
      <c r="P374" s="139"/>
      <c r="Q374" s="131">
        <f t="shared" si="12"/>
        <v>49950.489999999991</v>
      </c>
      <c r="R374" s="132">
        <f t="shared" si="13"/>
        <v>157.2030530633171</v>
      </c>
    </row>
    <row r="375" spans="1:18" s="208" customFormat="1" x14ac:dyDescent="0.35">
      <c r="A375" s="201">
        <v>4</v>
      </c>
      <c r="B375" s="202" t="s">
        <v>64</v>
      </c>
      <c r="C375" s="202" t="s">
        <v>335</v>
      </c>
      <c r="D375" s="202" t="s">
        <v>149</v>
      </c>
      <c r="E375" s="202" t="s">
        <v>52</v>
      </c>
      <c r="F375" s="202" t="s">
        <v>180</v>
      </c>
      <c r="G375" s="202" t="s">
        <v>985</v>
      </c>
      <c r="H375" s="203">
        <v>4479</v>
      </c>
      <c r="I375" s="201">
        <v>3</v>
      </c>
      <c r="J375" s="204">
        <f>อุดรธานี!F179</f>
        <v>273746.21000000002</v>
      </c>
      <c r="K375" s="205">
        <f>อุดรธานี!AK179</f>
        <v>370453.45</v>
      </c>
      <c r="L375" s="204">
        <f>อุดรธานี!AL179</f>
        <v>300861.05</v>
      </c>
      <c r="M375" s="204">
        <f>อุดรธานี!AM179</f>
        <v>154863.97</v>
      </c>
      <c r="N375" s="202"/>
      <c r="O375" s="202"/>
      <c r="P375" s="202"/>
      <c r="Q375" s="206">
        <f t="shared" si="12"/>
        <v>145997.07999999999</v>
      </c>
      <c r="R375" s="207">
        <f t="shared" si="13"/>
        <v>67.17147800848403</v>
      </c>
    </row>
    <row r="376" spans="1:18" x14ac:dyDescent="0.35">
      <c r="A376" s="138">
        <v>5</v>
      </c>
      <c r="B376" s="139" t="s">
        <v>64</v>
      </c>
      <c r="C376" s="139" t="s">
        <v>335</v>
      </c>
      <c r="D376" s="139" t="s">
        <v>149</v>
      </c>
      <c r="E376" s="139" t="s">
        <v>52</v>
      </c>
      <c r="F376" s="139" t="s">
        <v>180</v>
      </c>
      <c r="G376" s="139" t="s">
        <v>986</v>
      </c>
      <c r="H376" s="140">
        <v>5054</v>
      </c>
      <c r="I376" s="138">
        <v>4</v>
      </c>
      <c r="J376" s="141">
        <f>อุดรธานี!F180</f>
        <v>680175.19</v>
      </c>
      <c r="K376" s="155">
        <f>อุดรธานี!AK180</f>
        <v>953727.48</v>
      </c>
      <c r="L376" s="143">
        <f>อุดรธานี!AL180</f>
        <v>892335.06</v>
      </c>
      <c r="M376" s="143">
        <f>อุดรธานี!AM180</f>
        <v>678159.65</v>
      </c>
      <c r="N376" s="139"/>
      <c r="O376" s="139"/>
      <c r="P376" s="139"/>
      <c r="Q376" s="131">
        <f t="shared" si="12"/>
        <v>214175.41000000003</v>
      </c>
      <c r="R376" s="132">
        <f t="shared" si="13"/>
        <v>176.56016224772458</v>
      </c>
    </row>
    <row r="377" spans="1:18" x14ac:dyDescent="0.35">
      <c r="A377" s="152">
        <v>6</v>
      </c>
      <c r="B377" s="139" t="s">
        <v>64</v>
      </c>
      <c r="C377" s="139" t="s">
        <v>335</v>
      </c>
      <c r="D377" s="139" t="s">
        <v>149</v>
      </c>
      <c r="E377" s="139" t="s">
        <v>52</v>
      </c>
      <c r="F377" s="139" t="s">
        <v>180</v>
      </c>
      <c r="G377" s="139" t="s">
        <v>987</v>
      </c>
      <c r="H377" s="140">
        <v>5698</v>
      </c>
      <c r="I377" s="138">
        <v>4</v>
      </c>
      <c r="J377" s="141">
        <f>อุดรธานี!F181</f>
        <v>640087.03</v>
      </c>
      <c r="K377" s="155">
        <f>อุดรธานี!AK181</f>
        <v>497378.11</v>
      </c>
      <c r="L377" s="143">
        <f>อุดรธานี!AL181</f>
        <v>743784.03</v>
      </c>
      <c r="M377" s="143">
        <f>อุดรธานี!AM181</f>
        <v>671449.78</v>
      </c>
      <c r="N377" s="139"/>
      <c r="O377" s="139"/>
      <c r="P377" s="139"/>
      <c r="Q377" s="131">
        <f t="shared" si="12"/>
        <v>72334.25</v>
      </c>
      <c r="R377" s="132">
        <f t="shared" si="13"/>
        <v>130.53422779922781</v>
      </c>
    </row>
    <row r="378" spans="1:18" x14ac:dyDescent="0.35">
      <c r="A378" s="152">
        <v>7</v>
      </c>
      <c r="B378" s="139" t="s">
        <v>64</v>
      </c>
      <c r="C378" s="139" t="s">
        <v>335</v>
      </c>
      <c r="D378" s="139" t="s">
        <v>149</v>
      </c>
      <c r="E378" s="139" t="s">
        <v>52</v>
      </c>
      <c r="F378" s="139" t="s">
        <v>180</v>
      </c>
      <c r="G378" s="139" t="s">
        <v>988</v>
      </c>
      <c r="H378" s="140">
        <v>5218</v>
      </c>
      <c r="I378" s="138">
        <v>4</v>
      </c>
      <c r="J378" s="141">
        <f>อุดรธานี!F182</f>
        <v>659838.71</v>
      </c>
      <c r="K378" s="155">
        <f>อุดรธานี!AK182</f>
        <v>629717.16999999993</v>
      </c>
      <c r="L378" s="143">
        <f>อุดรธานี!AL182</f>
        <v>662255.19999999995</v>
      </c>
      <c r="M378" s="143">
        <f>อุดรธานี!AM182</f>
        <v>738239.54</v>
      </c>
      <c r="N378" s="139"/>
      <c r="O378" s="139"/>
      <c r="P378" s="139"/>
      <c r="Q378" s="131">
        <f t="shared" si="12"/>
        <v>-75984.340000000084</v>
      </c>
      <c r="R378" s="132">
        <f t="shared" si="13"/>
        <v>126.91743963204291</v>
      </c>
    </row>
    <row r="379" spans="1:18" x14ac:dyDescent="0.35">
      <c r="A379" s="152">
        <v>8</v>
      </c>
      <c r="B379" s="139" t="s">
        <v>64</v>
      </c>
      <c r="C379" s="139" t="s">
        <v>335</v>
      </c>
      <c r="D379" s="139" t="s">
        <v>149</v>
      </c>
      <c r="E379" s="139" t="s">
        <v>52</v>
      </c>
      <c r="F379" s="139" t="s">
        <v>180</v>
      </c>
      <c r="G379" s="139" t="s">
        <v>989</v>
      </c>
      <c r="H379" s="140">
        <v>6468</v>
      </c>
      <c r="I379" s="138">
        <v>5</v>
      </c>
      <c r="J379" s="141">
        <f>อุดรธานี!F183</f>
        <v>833826.28</v>
      </c>
      <c r="K379" s="155">
        <f>อุดรธานี!AK183</f>
        <v>906972.56</v>
      </c>
      <c r="L379" s="143">
        <f>อุดรธานี!AL183</f>
        <v>826737.04</v>
      </c>
      <c r="M379" s="143">
        <f>อุดรธานี!AM183</f>
        <v>974815.04999999993</v>
      </c>
      <c r="N379" s="139"/>
      <c r="O379" s="139"/>
      <c r="P379" s="139"/>
      <c r="Q379" s="131">
        <f t="shared" si="12"/>
        <v>-148078.00999999989</v>
      </c>
      <c r="R379" s="132">
        <f t="shared" si="13"/>
        <v>127.81957946815091</v>
      </c>
    </row>
    <row r="380" spans="1:18" x14ac:dyDescent="0.35">
      <c r="A380" s="152">
        <v>9</v>
      </c>
      <c r="B380" s="139" t="s">
        <v>64</v>
      </c>
      <c r="C380" s="139" t="s">
        <v>335</v>
      </c>
      <c r="D380" s="139" t="s">
        <v>149</v>
      </c>
      <c r="E380" s="139" t="s">
        <v>52</v>
      </c>
      <c r="F380" s="139" t="s">
        <v>180</v>
      </c>
      <c r="G380" s="139" t="s">
        <v>990</v>
      </c>
      <c r="H380" s="140">
        <v>8206</v>
      </c>
      <c r="I380" s="138">
        <v>5</v>
      </c>
      <c r="J380" s="141">
        <f>อุดรธานี!F184</f>
        <v>1289004.56</v>
      </c>
      <c r="K380" s="155">
        <f>อุดรธานี!AK184</f>
        <v>1412476.1400000001</v>
      </c>
      <c r="L380" s="143">
        <f>อุดรธานี!AL184</f>
        <v>813146.16999999993</v>
      </c>
      <c r="M380" s="143">
        <f>อุดรธานี!AM184</f>
        <v>607127.85</v>
      </c>
      <c r="N380" s="139"/>
      <c r="O380" s="139"/>
      <c r="P380" s="139"/>
      <c r="Q380" s="131">
        <f t="shared" si="12"/>
        <v>206018.31999999995</v>
      </c>
      <c r="R380" s="132">
        <f t="shared" si="13"/>
        <v>99.091660979770893</v>
      </c>
    </row>
    <row r="381" spans="1:18" x14ac:dyDescent="0.35">
      <c r="A381" s="152">
        <v>10</v>
      </c>
      <c r="B381" s="139" t="s">
        <v>64</v>
      </c>
      <c r="C381" s="139" t="s">
        <v>335</v>
      </c>
      <c r="D381" s="139" t="s">
        <v>149</v>
      </c>
      <c r="E381" s="139" t="s">
        <v>52</v>
      </c>
      <c r="F381" s="139" t="s">
        <v>180</v>
      </c>
      <c r="G381" s="139" t="s">
        <v>991</v>
      </c>
      <c r="H381" s="140">
        <v>4682</v>
      </c>
      <c r="I381" s="138">
        <v>4</v>
      </c>
      <c r="J381" s="141">
        <f>อุดรธานี!F185</f>
        <v>646566.98</v>
      </c>
      <c r="K381" s="155">
        <f>อุดรธานี!AK185</f>
        <v>546122.41</v>
      </c>
      <c r="L381" s="143">
        <f>อุดรธานี!AL185</f>
        <v>458482.67</v>
      </c>
      <c r="M381" s="143">
        <f>อุดรธานี!AM185</f>
        <v>370616.61000000004</v>
      </c>
      <c r="N381" s="139"/>
      <c r="O381" s="139"/>
      <c r="P381" s="139"/>
      <c r="Q381" s="131">
        <f t="shared" si="12"/>
        <v>87866.059999999939</v>
      </c>
      <c r="R381" s="132">
        <f t="shared" si="13"/>
        <v>97.924534387014091</v>
      </c>
    </row>
    <row r="382" spans="1:18" x14ac:dyDescent="0.35">
      <c r="A382" s="152">
        <v>11</v>
      </c>
      <c r="B382" s="139" t="s">
        <v>64</v>
      </c>
      <c r="C382" s="139" t="s">
        <v>335</v>
      </c>
      <c r="D382" s="139" t="s">
        <v>149</v>
      </c>
      <c r="E382" s="139" t="s">
        <v>52</v>
      </c>
      <c r="F382" s="139" t="s">
        <v>180</v>
      </c>
      <c r="G382" s="139" t="s">
        <v>992</v>
      </c>
      <c r="H382" s="140">
        <v>5558</v>
      </c>
      <c r="I382" s="138">
        <v>4</v>
      </c>
      <c r="J382" s="141">
        <f>อุดรธานี!F186</f>
        <v>607425.48</v>
      </c>
      <c r="K382" s="155">
        <f>อุดรธานี!AK186</f>
        <v>711609.11</v>
      </c>
      <c r="L382" s="143">
        <f>อุดรธานี!AL186</f>
        <v>681813.64</v>
      </c>
      <c r="M382" s="143">
        <f>อุดรธานี!AM186</f>
        <v>673621.36</v>
      </c>
      <c r="N382" s="139"/>
      <c r="O382" s="139"/>
      <c r="P382" s="139"/>
      <c r="Q382" s="131">
        <f t="shared" si="12"/>
        <v>8192.2800000000279</v>
      </c>
      <c r="R382" s="132">
        <f t="shared" si="13"/>
        <v>122.67247930910399</v>
      </c>
    </row>
    <row r="383" spans="1:18" x14ac:dyDescent="0.35">
      <c r="A383" s="152">
        <v>12</v>
      </c>
      <c r="B383" s="139" t="s">
        <v>64</v>
      </c>
      <c r="C383" s="139" t="s">
        <v>335</v>
      </c>
      <c r="D383" s="139" t="s">
        <v>149</v>
      </c>
      <c r="E383" s="139" t="s">
        <v>52</v>
      </c>
      <c r="F383" s="139" t="s">
        <v>180</v>
      </c>
      <c r="G383" s="139" t="s">
        <v>993</v>
      </c>
      <c r="H383" s="140">
        <v>4731</v>
      </c>
      <c r="I383" s="138">
        <v>4</v>
      </c>
      <c r="J383" s="141">
        <f>อุดรธานี!F187</f>
        <v>500258.93</v>
      </c>
      <c r="K383" s="155">
        <f>อุดรธานี!AK187</f>
        <v>485583.19000000006</v>
      </c>
      <c r="L383" s="143">
        <f>อุดรธานี!AL187</f>
        <v>524092.68000000005</v>
      </c>
      <c r="M383" s="143">
        <f>อุดรธานี!AM187</f>
        <v>572875.30000000005</v>
      </c>
      <c r="N383" s="139"/>
      <c r="O383" s="139"/>
      <c r="P383" s="139"/>
      <c r="Q383" s="131">
        <f t="shared" si="12"/>
        <v>-48782.619999999995</v>
      </c>
      <c r="R383" s="132">
        <f t="shared" si="13"/>
        <v>110.7784147114775</v>
      </c>
    </row>
    <row r="384" spans="1:18" x14ac:dyDescent="0.35">
      <c r="A384" s="152">
        <v>13</v>
      </c>
      <c r="B384" s="139" t="s">
        <v>64</v>
      </c>
      <c r="C384" s="139" t="s">
        <v>336</v>
      </c>
      <c r="D384" s="139" t="s">
        <v>149</v>
      </c>
      <c r="E384" s="139" t="s">
        <v>52</v>
      </c>
      <c r="F384" s="139" t="s">
        <v>180</v>
      </c>
      <c r="G384" s="141" t="s">
        <v>994</v>
      </c>
      <c r="H384" s="209">
        <v>3338</v>
      </c>
      <c r="I384" s="138">
        <v>3</v>
      </c>
      <c r="J384" s="141">
        <f>อุดรธานี!F188</f>
        <v>256001.86</v>
      </c>
      <c r="K384" s="155">
        <f>อุดรธานี!AK188</f>
        <v>299210.74</v>
      </c>
      <c r="L384" s="143">
        <f>อุดรธานี!AL188</f>
        <v>514738.96</v>
      </c>
      <c r="M384" s="143">
        <f>อุดรธานี!AM188</f>
        <v>519302.64999999997</v>
      </c>
      <c r="N384" s="139"/>
      <c r="O384" s="139"/>
      <c r="P384" s="139"/>
      <c r="Q384" s="131">
        <f t="shared" si="12"/>
        <v>-4563.6899999999441</v>
      </c>
      <c r="R384" s="132">
        <f t="shared" si="13"/>
        <v>154.20579988016777</v>
      </c>
    </row>
    <row r="385" spans="1:18" x14ac:dyDescent="0.35">
      <c r="A385" s="152">
        <v>14</v>
      </c>
      <c r="B385" s="139" t="s">
        <v>64</v>
      </c>
      <c r="C385" s="139" t="s">
        <v>335</v>
      </c>
      <c r="D385" s="139" t="s">
        <v>149</v>
      </c>
      <c r="E385" s="139" t="s">
        <v>52</v>
      </c>
      <c r="F385" s="139" t="s">
        <v>180</v>
      </c>
      <c r="G385" s="139" t="s">
        <v>995</v>
      </c>
      <c r="H385" s="140">
        <v>6544</v>
      </c>
      <c r="I385" s="138">
        <v>5</v>
      </c>
      <c r="J385" s="141">
        <f>อุดรธานี!F189</f>
        <v>756942.81</v>
      </c>
      <c r="K385" s="155">
        <f>อุดรธานี!AK189</f>
        <v>1012025.54</v>
      </c>
      <c r="L385" s="143">
        <f>อุดรธานี!AL189</f>
        <v>1034922.24</v>
      </c>
      <c r="M385" s="143">
        <f>อุดรธานี!AM189</f>
        <v>611369.18000000005</v>
      </c>
      <c r="N385" s="139"/>
      <c r="O385" s="139"/>
      <c r="P385" s="139"/>
      <c r="Q385" s="131">
        <f t="shared" si="12"/>
        <v>423553.05999999994</v>
      </c>
      <c r="R385" s="132">
        <f t="shared" si="13"/>
        <v>158.1482640586797</v>
      </c>
    </row>
    <row r="386" spans="1:18" s="150" customFormat="1" x14ac:dyDescent="0.35">
      <c r="A386" s="210">
        <v>15</v>
      </c>
      <c r="B386" s="145" t="s">
        <v>64</v>
      </c>
      <c r="C386" s="145"/>
      <c r="D386" s="145"/>
      <c r="E386" s="145" t="s">
        <v>77</v>
      </c>
      <c r="F386" s="145"/>
      <c r="G386" s="145" t="s">
        <v>341</v>
      </c>
      <c r="H386" s="151">
        <f>SUM(H372:H385)</f>
        <v>72221</v>
      </c>
      <c r="I386" s="144"/>
      <c r="J386" s="147">
        <f>SUM(J372:J385)</f>
        <v>9274517.5099999998</v>
      </c>
      <c r="K386" s="147">
        <f>SUM(K372:K385)</f>
        <v>10325903.550000001</v>
      </c>
      <c r="L386" s="147">
        <f>SUM(L372:L385)</f>
        <v>8989799.9299999997</v>
      </c>
      <c r="M386" s="147">
        <f>SUM(M372:M385)</f>
        <v>7717981.6299999999</v>
      </c>
      <c r="N386" s="145">
        <v>13</v>
      </c>
      <c r="O386" s="145">
        <v>13</v>
      </c>
      <c r="P386" s="145">
        <f>N386-O386</f>
        <v>0</v>
      </c>
      <c r="Q386" s="148">
        <f t="shared" si="12"/>
        <v>1271818.2999999998</v>
      </c>
      <c r="R386" s="149">
        <f>L386/H386</f>
        <v>124.47625939823597</v>
      </c>
    </row>
    <row r="387" spans="1:18" x14ac:dyDescent="0.35">
      <c r="A387" s="138">
        <v>1</v>
      </c>
      <c r="B387" s="139" t="s">
        <v>64</v>
      </c>
      <c r="C387" s="139" t="s">
        <v>336</v>
      </c>
      <c r="D387" s="139" t="s">
        <v>151</v>
      </c>
      <c r="E387" s="139" t="s">
        <v>53</v>
      </c>
      <c r="F387" s="139" t="s">
        <v>210</v>
      </c>
      <c r="G387" s="139" t="s">
        <v>342</v>
      </c>
      <c r="H387" s="140"/>
      <c r="I387" s="138"/>
      <c r="J387" s="141"/>
      <c r="K387" s="142"/>
      <c r="L387" s="143"/>
      <c r="M387" s="143"/>
      <c r="N387" s="139"/>
      <c r="O387" s="139"/>
      <c r="P387" s="139"/>
    </row>
    <row r="388" spans="1:18" x14ac:dyDescent="0.35">
      <c r="A388" s="138">
        <v>2</v>
      </c>
      <c r="B388" s="139" t="s">
        <v>64</v>
      </c>
      <c r="C388" s="139" t="s">
        <v>336</v>
      </c>
      <c r="D388" s="139" t="s">
        <v>151</v>
      </c>
      <c r="E388" s="139" t="s">
        <v>53</v>
      </c>
      <c r="F388" s="139" t="s">
        <v>180</v>
      </c>
      <c r="G388" s="139" t="s">
        <v>996</v>
      </c>
      <c r="H388" s="140">
        <v>2511</v>
      </c>
      <c r="I388" s="138">
        <v>2</v>
      </c>
      <c r="J388" s="143">
        <f>อุดรธานี!F190</f>
        <v>448187.94</v>
      </c>
      <c r="K388" s="142">
        <f>อุดรธานี!AK190</f>
        <v>489287.92000000004</v>
      </c>
      <c r="L388" s="143">
        <f>อุดรธานี!AL190</f>
        <v>610463.43000000005</v>
      </c>
      <c r="M388" s="143">
        <f>อุดรธานี!AM190</f>
        <v>460490.94</v>
      </c>
      <c r="N388" s="139"/>
      <c r="O388" s="139"/>
      <c r="P388" s="139"/>
      <c r="Q388" s="131">
        <f t="shared" si="12"/>
        <v>149972.49000000005</v>
      </c>
      <c r="R388" s="132">
        <f t="shared" si="13"/>
        <v>243.11566308243729</v>
      </c>
    </row>
    <row r="389" spans="1:18" x14ac:dyDescent="0.35">
      <c r="A389" s="138">
        <v>3</v>
      </c>
      <c r="B389" s="139" t="s">
        <v>64</v>
      </c>
      <c r="C389" s="139" t="s">
        <v>336</v>
      </c>
      <c r="D389" s="139" t="s">
        <v>151</v>
      </c>
      <c r="E389" s="139" t="s">
        <v>53</v>
      </c>
      <c r="F389" s="139" t="s">
        <v>180</v>
      </c>
      <c r="G389" s="139" t="s">
        <v>997</v>
      </c>
      <c r="H389" s="140">
        <v>3129</v>
      </c>
      <c r="I389" s="138">
        <v>3</v>
      </c>
      <c r="J389" s="143">
        <f>อุดรธานี!F191</f>
        <v>207026.37</v>
      </c>
      <c r="K389" s="142">
        <f>อุดรธานี!AK191</f>
        <v>286596.62</v>
      </c>
      <c r="L389" s="143">
        <f>อุดรธานี!AL191</f>
        <v>597287.09000000008</v>
      </c>
      <c r="M389" s="143">
        <f>อุดรธานี!AM191</f>
        <v>422345.19</v>
      </c>
      <c r="N389" s="139"/>
      <c r="O389" s="139"/>
      <c r="P389" s="139"/>
      <c r="Q389" s="131">
        <f t="shared" si="12"/>
        <v>174941.90000000008</v>
      </c>
      <c r="R389" s="132">
        <f t="shared" si="13"/>
        <v>190.88753275806971</v>
      </c>
    </row>
    <row r="390" spans="1:18" x14ac:dyDescent="0.35">
      <c r="A390" s="138">
        <v>4</v>
      </c>
      <c r="B390" s="139" t="s">
        <v>64</v>
      </c>
      <c r="C390" s="139" t="s">
        <v>336</v>
      </c>
      <c r="D390" s="139" t="s">
        <v>151</v>
      </c>
      <c r="E390" s="139" t="s">
        <v>53</v>
      </c>
      <c r="F390" s="139" t="s">
        <v>180</v>
      </c>
      <c r="G390" s="139" t="s">
        <v>998</v>
      </c>
      <c r="H390" s="140">
        <v>5633</v>
      </c>
      <c r="I390" s="138">
        <v>4</v>
      </c>
      <c r="J390" s="143">
        <f>อุดรธานี!F192</f>
        <v>444349.64</v>
      </c>
      <c r="K390" s="142">
        <f>อุดรธานี!AK192</f>
        <v>505808.62</v>
      </c>
      <c r="L390" s="143">
        <f>อุดรธานี!AL192</f>
        <v>735465.26</v>
      </c>
      <c r="M390" s="143">
        <f>อุดรธานี!AM192</f>
        <v>687027.12000000011</v>
      </c>
      <c r="N390" s="139"/>
      <c r="O390" s="139"/>
      <c r="P390" s="139"/>
      <c r="Q390" s="131">
        <f t="shared" ref="Q390:Q454" si="14">L390-M390</f>
        <v>48438.139999999898</v>
      </c>
      <c r="R390" s="132">
        <f t="shared" ref="R390:R454" si="15">L390/H390</f>
        <v>130.56368897567904</v>
      </c>
    </row>
    <row r="391" spans="1:18" x14ac:dyDescent="0.35">
      <c r="A391" s="138">
        <v>5</v>
      </c>
      <c r="B391" s="139" t="s">
        <v>64</v>
      </c>
      <c r="C391" s="139" t="s">
        <v>336</v>
      </c>
      <c r="D391" s="139" t="s">
        <v>151</v>
      </c>
      <c r="E391" s="139" t="s">
        <v>53</v>
      </c>
      <c r="F391" s="139" t="s">
        <v>180</v>
      </c>
      <c r="G391" s="139" t="s">
        <v>999</v>
      </c>
      <c r="H391" s="140">
        <v>1850</v>
      </c>
      <c r="I391" s="138">
        <v>2</v>
      </c>
      <c r="J391" s="143">
        <f>อุดรธานี!F193</f>
        <v>540007.59</v>
      </c>
      <c r="K391" s="142">
        <f>อุดรธานี!AK193</f>
        <v>566691.79999999993</v>
      </c>
      <c r="L391" s="143">
        <f>อุดรธานี!AL193</f>
        <v>462711.38</v>
      </c>
      <c r="M391" s="143">
        <f>อุดรธานี!AM193</f>
        <v>342497.61000000004</v>
      </c>
      <c r="N391" s="139"/>
      <c r="O391" s="139"/>
      <c r="P391" s="139"/>
      <c r="Q391" s="131">
        <f t="shared" si="14"/>
        <v>120213.76999999996</v>
      </c>
      <c r="R391" s="132">
        <f t="shared" si="15"/>
        <v>250.11425945945948</v>
      </c>
    </row>
    <row r="392" spans="1:18" x14ac:dyDescent="0.35">
      <c r="A392" s="138">
        <v>6</v>
      </c>
      <c r="B392" s="139" t="s">
        <v>64</v>
      </c>
      <c r="C392" s="139" t="s">
        <v>336</v>
      </c>
      <c r="D392" s="139" t="s">
        <v>151</v>
      </c>
      <c r="E392" s="139" t="s">
        <v>53</v>
      </c>
      <c r="F392" s="139" t="s">
        <v>180</v>
      </c>
      <c r="G392" s="139" t="s">
        <v>1000</v>
      </c>
      <c r="H392" s="140">
        <v>3330</v>
      </c>
      <c r="I392" s="138">
        <v>3</v>
      </c>
      <c r="J392" s="143">
        <f>อุดรธานี!F194</f>
        <v>766982.48</v>
      </c>
      <c r="K392" s="142">
        <f>อุดรธานี!AK194</f>
        <v>748066.54</v>
      </c>
      <c r="L392" s="143">
        <f>อุดรธานี!AL194</f>
        <v>466276.94</v>
      </c>
      <c r="M392" s="143">
        <f>อุดรธานี!AM194</f>
        <v>340942.76</v>
      </c>
      <c r="N392" s="139"/>
      <c r="O392" s="139"/>
      <c r="P392" s="139"/>
      <c r="Q392" s="131">
        <f t="shared" si="14"/>
        <v>125334.18</v>
      </c>
      <c r="R392" s="132">
        <f t="shared" si="15"/>
        <v>140.02310510510512</v>
      </c>
    </row>
    <row r="393" spans="1:18" s="150" customFormat="1" x14ac:dyDescent="0.35">
      <c r="A393" s="144">
        <v>15</v>
      </c>
      <c r="B393" s="145" t="s">
        <v>64</v>
      </c>
      <c r="C393" s="145"/>
      <c r="D393" s="145"/>
      <c r="E393" s="145" t="s">
        <v>77</v>
      </c>
      <c r="F393" s="145"/>
      <c r="G393" s="145" t="s">
        <v>343</v>
      </c>
      <c r="H393" s="151">
        <f>SUM(H387:H392)</f>
        <v>16453</v>
      </c>
      <c r="I393" s="144"/>
      <c r="J393" s="147">
        <f>SUM(J387:J392)</f>
        <v>2406554.02</v>
      </c>
      <c r="K393" s="147">
        <f>SUM(K387:K392)</f>
        <v>2596451.5</v>
      </c>
      <c r="L393" s="147">
        <f>SUM(L387:L392)</f>
        <v>2872204.1</v>
      </c>
      <c r="M393" s="147">
        <f>SUM(M387:M392)</f>
        <v>2253303.62</v>
      </c>
      <c r="N393" s="145">
        <v>5</v>
      </c>
      <c r="O393" s="145">
        <v>5</v>
      </c>
      <c r="P393" s="145">
        <f>N393-O393</f>
        <v>0</v>
      </c>
      <c r="Q393" s="148">
        <f t="shared" si="14"/>
        <v>618900.47999999998</v>
      </c>
      <c r="R393" s="149">
        <f>L393/H393</f>
        <v>174.57023643104603</v>
      </c>
    </row>
    <row r="394" spans="1:18" x14ac:dyDescent="0.35">
      <c r="A394" s="138">
        <v>1</v>
      </c>
      <c r="B394" s="139" t="s">
        <v>64</v>
      </c>
      <c r="C394" s="139" t="s">
        <v>344</v>
      </c>
      <c r="D394" s="139" t="s">
        <v>153</v>
      </c>
      <c r="E394" s="139" t="s">
        <v>54</v>
      </c>
      <c r="F394" s="139" t="s">
        <v>210</v>
      </c>
      <c r="G394" s="139" t="s">
        <v>345</v>
      </c>
      <c r="H394" s="140"/>
      <c r="I394" s="138"/>
      <c r="J394" s="141"/>
      <c r="K394" s="142"/>
      <c r="L394" s="143"/>
      <c r="M394" s="143"/>
      <c r="N394" s="139"/>
      <c r="O394" s="139"/>
      <c r="P394" s="139"/>
    </row>
    <row r="395" spans="1:18" x14ac:dyDescent="0.35">
      <c r="A395" s="138">
        <v>2</v>
      </c>
      <c r="B395" s="139" t="s">
        <v>64</v>
      </c>
      <c r="C395" s="139" t="s">
        <v>344</v>
      </c>
      <c r="D395" s="139" t="s">
        <v>153</v>
      </c>
      <c r="E395" s="139" t="s">
        <v>54</v>
      </c>
      <c r="F395" s="139" t="s">
        <v>180</v>
      </c>
      <c r="G395" s="139" t="s">
        <v>1001</v>
      </c>
      <c r="H395" s="140">
        <v>3397</v>
      </c>
      <c r="I395" s="138">
        <v>3</v>
      </c>
      <c r="J395" s="143">
        <f>อุดรธานี!F195</f>
        <v>1170697.1100000001</v>
      </c>
      <c r="K395" s="142">
        <f>อุดรธานี!AK195</f>
        <v>1161032.9700000002</v>
      </c>
      <c r="L395" s="143">
        <f>อุดรธานี!AL195</f>
        <v>497182.22</v>
      </c>
      <c r="M395" s="143">
        <f>อุดรธานี!AM195</f>
        <v>415676.12</v>
      </c>
      <c r="N395" s="139"/>
      <c r="O395" s="139"/>
      <c r="P395" s="139"/>
      <c r="Q395" s="131">
        <f t="shared" si="14"/>
        <v>81506.099999999977</v>
      </c>
      <c r="R395" s="132">
        <f t="shared" si="15"/>
        <v>146.35920518104209</v>
      </c>
    </row>
    <row r="396" spans="1:18" x14ac:dyDescent="0.35">
      <c r="A396" s="138">
        <v>3</v>
      </c>
      <c r="B396" s="139" t="s">
        <v>64</v>
      </c>
      <c r="C396" s="139" t="s">
        <v>344</v>
      </c>
      <c r="D396" s="139" t="s">
        <v>153</v>
      </c>
      <c r="E396" s="139" t="s">
        <v>54</v>
      </c>
      <c r="F396" s="139" t="s">
        <v>180</v>
      </c>
      <c r="G396" s="139" t="s">
        <v>1002</v>
      </c>
      <c r="H396" s="140">
        <v>2599</v>
      </c>
      <c r="I396" s="138">
        <v>2</v>
      </c>
      <c r="J396" s="143">
        <f>อุดรธานี!F196</f>
        <v>898722.77</v>
      </c>
      <c r="K396" s="142">
        <f>อุดรธานี!AK196</f>
        <v>1065175.8399999999</v>
      </c>
      <c r="L396" s="143">
        <f>อุดรธานี!AL196</f>
        <v>566378.04</v>
      </c>
      <c r="M396" s="143">
        <f>อุดรธานี!AM196</f>
        <v>426856.81</v>
      </c>
      <c r="N396" s="139"/>
      <c r="O396" s="139"/>
      <c r="P396" s="139"/>
      <c r="Q396" s="131">
        <f t="shared" si="14"/>
        <v>139521.23000000004</v>
      </c>
      <c r="R396" s="132">
        <f t="shared" si="15"/>
        <v>217.92152366294729</v>
      </c>
    </row>
    <row r="397" spans="1:18" x14ac:dyDescent="0.35">
      <c r="A397" s="138">
        <v>4</v>
      </c>
      <c r="B397" s="139" t="s">
        <v>64</v>
      </c>
      <c r="C397" s="139" t="s">
        <v>344</v>
      </c>
      <c r="D397" s="139" t="s">
        <v>153</v>
      </c>
      <c r="E397" s="139" t="s">
        <v>54</v>
      </c>
      <c r="F397" s="139" t="s">
        <v>180</v>
      </c>
      <c r="G397" s="139" t="s">
        <v>1003</v>
      </c>
      <c r="H397" s="140">
        <v>3184</v>
      </c>
      <c r="I397" s="138">
        <v>3</v>
      </c>
      <c r="J397" s="143">
        <f>อุดรธานี!F197</f>
        <v>867307.56</v>
      </c>
      <c r="K397" s="142">
        <f>อุดรธานี!AK197</f>
        <v>938822.16</v>
      </c>
      <c r="L397" s="143">
        <f>อุดรธานี!AL197</f>
        <v>524344.12</v>
      </c>
      <c r="M397" s="143">
        <f>อุดรธานี!AM197</f>
        <v>472168.6</v>
      </c>
      <c r="N397" s="139"/>
      <c r="O397" s="139"/>
      <c r="P397" s="139"/>
      <c r="Q397" s="131">
        <f t="shared" si="14"/>
        <v>52175.520000000019</v>
      </c>
      <c r="R397" s="132">
        <f t="shared" si="15"/>
        <v>164.68094221105528</v>
      </c>
    </row>
    <row r="398" spans="1:18" x14ac:dyDescent="0.35">
      <c r="A398" s="138">
        <v>5</v>
      </c>
      <c r="B398" s="139" t="s">
        <v>64</v>
      </c>
      <c r="C398" s="139" t="s">
        <v>344</v>
      </c>
      <c r="D398" s="139" t="s">
        <v>153</v>
      </c>
      <c r="E398" s="139" t="s">
        <v>54</v>
      </c>
      <c r="F398" s="139" t="s">
        <v>180</v>
      </c>
      <c r="G398" s="139" t="s">
        <v>1004</v>
      </c>
      <c r="H398" s="140">
        <v>4760</v>
      </c>
      <c r="I398" s="138">
        <v>4</v>
      </c>
      <c r="J398" s="143">
        <f>อุดรธานี!F198</f>
        <v>984447.05</v>
      </c>
      <c r="K398" s="142">
        <f>อุดรธานี!AK198</f>
        <v>1322931.1099999999</v>
      </c>
      <c r="L398" s="143">
        <f>อุดรธานี!AL198</f>
        <v>891594.12</v>
      </c>
      <c r="M398" s="143">
        <f>อุดรธานี!AM198</f>
        <v>503668.59</v>
      </c>
      <c r="N398" s="139"/>
      <c r="O398" s="139"/>
      <c r="P398" s="139"/>
      <c r="Q398" s="131">
        <f t="shared" si="14"/>
        <v>387925.52999999997</v>
      </c>
      <c r="R398" s="132">
        <f t="shared" si="15"/>
        <v>187.30968907563025</v>
      </c>
    </row>
    <row r="399" spans="1:18" s="150" customFormat="1" x14ac:dyDescent="0.35">
      <c r="A399" s="144">
        <v>16</v>
      </c>
      <c r="B399" s="145" t="s">
        <v>64</v>
      </c>
      <c r="C399" s="145"/>
      <c r="D399" s="145"/>
      <c r="E399" s="145" t="s">
        <v>77</v>
      </c>
      <c r="F399" s="145"/>
      <c r="G399" s="145" t="s">
        <v>346</v>
      </c>
      <c r="H399" s="151">
        <f>SUM(H394:H398)</f>
        <v>13940</v>
      </c>
      <c r="I399" s="144"/>
      <c r="J399" s="147">
        <f>SUM(J394:J398)</f>
        <v>3921174.49</v>
      </c>
      <c r="K399" s="147">
        <f>SUM(K394:K398)</f>
        <v>4487962.08</v>
      </c>
      <c r="L399" s="147">
        <f>SUM(L394:L398)</f>
        <v>2479498.5</v>
      </c>
      <c r="M399" s="147">
        <f>SUM(M394:M398)</f>
        <v>1818370.1199999999</v>
      </c>
      <c r="N399" s="145">
        <v>4</v>
      </c>
      <c r="O399" s="145">
        <v>4</v>
      </c>
      <c r="P399" s="145">
        <f>N399-O399</f>
        <v>0</v>
      </c>
      <c r="Q399" s="148">
        <f t="shared" si="14"/>
        <v>661128.38000000012</v>
      </c>
      <c r="R399" s="149">
        <f>L399/H399</f>
        <v>177.86933285509326</v>
      </c>
    </row>
    <row r="400" spans="1:18" x14ac:dyDescent="0.35">
      <c r="A400" s="138">
        <v>1</v>
      </c>
      <c r="B400" s="139" t="s">
        <v>64</v>
      </c>
      <c r="C400" s="139" t="s">
        <v>347</v>
      </c>
      <c r="D400" s="139" t="s">
        <v>155</v>
      </c>
      <c r="E400" s="139" t="s">
        <v>55</v>
      </c>
      <c r="F400" s="139" t="s">
        <v>210</v>
      </c>
      <c r="G400" s="139" t="s">
        <v>348</v>
      </c>
      <c r="H400" s="140"/>
      <c r="I400" s="138"/>
      <c r="J400" s="141"/>
      <c r="K400" s="142"/>
      <c r="L400" s="143"/>
      <c r="M400" s="143"/>
      <c r="N400" s="139"/>
      <c r="O400" s="139"/>
      <c r="P400" s="139"/>
    </row>
    <row r="401" spans="1:18" x14ac:dyDescent="0.35">
      <c r="A401" s="138">
        <v>2</v>
      </c>
      <c r="B401" s="139" t="s">
        <v>64</v>
      </c>
      <c r="C401" s="139" t="s">
        <v>347</v>
      </c>
      <c r="D401" s="139" t="s">
        <v>155</v>
      </c>
      <c r="E401" s="139" t="s">
        <v>55</v>
      </c>
      <c r="F401" s="139" t="s">
        <v>180</v>
      </c>
      <c r="G401" s="139" t="s">
        <v>1005</v>
      </c>
      <c r="H401" s="140">
        <v>3288</v>
      </c>
      <c r="I401" s="138">
        <v>3</v>
      </c>
      <c r="J401" s="143">
        <f>อุดรธานี!F199</f>
        <v>754638.97</v>
      </c>
      <c r="K401" s="142">
        <f>อุดรธานี!AK199</f>
        <v>759310.08</v>
      </c>
      <c r="L401" s="143">
        <f>อุดรธานี!AL199</f>
        <v>376166.97</v>
      </c>
      <c r="M401" s="143">
        <f>อุดรธานี!AM199</f>
        <v>663702.88</v>
      </c>
      <c r="N401" s="139"/>
      <c r="O401" s="139"/>
      <c r="P401" s="139"/>
      <c r="Q401" s="131">
        <f t="shared" si="14"/>
        <v>-287535.91000000003</v>
      </c>
      <c r="R401" s="132">
        <f t="shared" si="15"/>
        <v>114.40601277372262</v>
      </c>
    </row>
    <row r="402" spans="1:18" x14ac:dyDescent="0.35">
      <c r="A402" s="138">
        <v>3</v>
      </c>
      <c r="B402" s="139" t="s">
        <v>64</v>
      </c>
      <c r="C402" s="139" t="s">
        <v>347</v>
      </c>
      <c r="D402" s="139" t="s">
        <v>155</v>
      </c>
      <c r="E402" s="139" t="s">
        <v>55</v>
      </c>
      <c r="F402" s="139" t="s">
        <v>180</v>
      </c>
      <c r="G402" s="139" t="s">
        <v>1006</v>
      </c>
      <c r="H402" s="140">
        <v>2561</v>
      </c>
      <c r="I402" s="138">
        <v>2</v>
      </c>
      <c r="J402" s="143">
        <f>อุดรธานี!F200</f>
        <v>507955.56</v>
      </c>
      <c r="K402" s="142">
        <f>อุดรธานี!AK200</f>
        <v>544968.81000000006</v>
      </c>
      <c r="L402" s="143">
        <f>อุดรธานี!AL200</f>
        <v>384967.01</v>
      </c>
      <c r="M402" s="143">
        <f>อุดรธานี!AM200</f>
        <v>369739.69</v>
      </c>
      <c r="N402" s="139"/>
      <c r="O402" s="139"/>
      <c r="P402" s="139"/>
      <c r="Q402" s="131">
        <f t="shared" si="14"/>
        <v>15227.320000000007</v>
      </c>
      <c r="R402" s="132">
        <f t="shared" si="15"/>
        <v>150.31901991409606</v>
      </c>
    </row>
    <row r="403" spans="1:18" x14ac:dyDescent="0.35">
      <c r="A403" s="138">
        <v>4</v>
      </c>
      <c r="B403" s="139" t="s">
        <v>64</v>
      </c>
      <c r="C403" s="139" t="s">
        <v>347</v>
      </c>
      <c r="D403" s="139" t="s">
        <v>155</v>
      </c>
      <c r="E403" s="139" t="s">
        <v>55</v>
      </c>
      <c r="F403" s="139" t="s">
        <v>180</v>
      </c>
      <c r="G403" s="139" t="s">
        <v>1007</v>
      </c>
      <c r="H403" s="140">
        <v>3118</v>
      </c>
      <c r="I403" s="138">
        <v>3</v>
      </c>
      <c r="J403" s="143">
        <f>อุดรธานี!F201</f>
        <v>281231.57</v>
      </c>
      <c r="K403" s="142">
        <f>อุดรธานี!AK201</f>
        <v>391375.76999999996</v>
      </c>
      <c r="L403" s="143">
        <f>อุดรธานี!AL201</f>
        <v>560274.04</v>
      </c>
      <c r="M403" s="143">
        <f>อุดรธานี!AM201</f>
        <v>573672.19999999995</v>
      </c>
      <c r="N403" s="139"/>
      <c r="O403" s="139"/>
      <c r="P403" s="139"/>
      <c r="Q403" s="131">
        <f t="shared" si="14"/>
        <v>-13398.159999999916</v>
      </c>
      <c r="R403" s="132">
        <f t="shared" si="15"/>
        <v>179.69019884541373</v>
      </c>
    </row>
    <row r="404" spans="1:18" x14ac:dyDescent="0.35">
      <c r="A404" s="138">
        <v>5</v>
      </c>
      <c r="B404" s="139" t="s">
        <v>64</v>
      </c>
      <c r="C404" s="139" t="s">
        <v>347</v>
      </c>
      <c r="D404" s="139" t="s">
        <v>155</v>
      </c>
      <c r="E404" s="139" t="s">
        <v>55</v>
      </c>
      <c r="F404" s="139" t="s">
        <v>180</v>
      </c>
      <c r="G404" s="139" t="s">
        <v>1008</v>
      </c>
      <c r="H404" s="140">
        <v>1408</v>
      </c>
      <c r="I404" s="138">
        <v>1</v>
      </c>
      <c r="J404" s="143">
        <f>อุดรธานี!F202</f>
        <v>222771.18</v>
      </c>
      <c r="K404" s="142">
        <f>อุดรธานี!AK202</f>
        <v>221216.49</v>
      </c>
      <c r="L404" s="143">
        <f>อุดรธานี!AL202</f>
        <v>241503</v>
      </c>
      <c r="M404" s="143">
        <f>อุดรธานี!AM202</f>
        <v>393529.66</v>
      </c>
      <c r="N404" s="139"/>
      <c r="O404" s="139"/>
      <c r="P404" s="139"/>
      <c r="Q404" s="131">
        <f t="shared" si="14"/>
        <v>-152026.65999999997</v>
      </c>
      <c r="R404" s="132">
        <f t="shared" si="15"/>
        <v>171.52201704545453</v>
      </c>
    </row>
    <row r="405" spans="1:18" x14ac:dyDescent="0.35">
      <c r="A405" s="138">
        <v>6</v>
      </c>
      <c r="B405" s="139" t="s">
        <v>64</v>
      </c>
      <c r="C405" s="139" t="s">
        <v>347</v>
      </c>
      <c r="D405" s="139" t="s">
        <v>155</v>
      </c>
      <c r="E405" s="139" t="s">
        <v>55</v>
      </c>
      <c r="F405" s="139" t="s">
        <v>180</v>
      </c>
      <c r="G405" s="139" t="s">
        <v>1009</v>
      </c>
      <c r="H405" s="140">
        <v>1888</v>
      </c>
      <c r="I405" s="138">
        <v>2</v>
      </c>
      <c r="J405" s="143">
        <f>อุดรธานี!F203</f>
        <v>530975.1</v>
      </c>
      <c r="K405" s="142">
        <f>อุดรธานี!AK203</f>
        <v>555595.79999999993</v>
      </c>
      <c r="L405" s="143">
        <f>อุดรธานี!AL203</f>
        <v>408647.3</v>
      </c>
      <c r="M405" s="143">
        <f>อุดรธานี!AM203</f>
        <v>524998.69999999995</v>
      </c>
      <c r="N405" s="139"/>
      <c r="O405" s="139"/>
      <c r="P405" s="139"/>
      <c r="Q405" s="131">
        <f t="shared" si="14"/>
        <v>-116351.39999999997</v>
      </c>
      <c r="R405" s="132">
        <f t="shared" si="15"/>
        <v>216.44454449152542</v>
      </c>
    </row>
    <row r="406" spans="1:18" x14ac:dyDescent="0.35">
      <c r="A406" s="138">
        <v>7</v>
      </c>
      <c r="B406" s="139" t="s">
        <v>64</v>
      </c>
      <c r="C406" s="139" t="s">
        <v>347</v>
      </c>
      <c r="D406" s="139" t="s">
        <v>155</v>
      </c>
      <c r="E406" s="139" t="s">
        <v>55</v>
      </c>
      <c r="F406" s="139" t="s">
        <v>180</v>
      </c>
      <c r="G406" s="139" t="s">
        <v>1010</v>
      </c>
      <c r="H406" s="140">
        <v>1058</v>
      </c>
      <c r="I406" s="138">
        <v>1</v>
      </c>
      <c r="J406" s="143">
        <f>อุดรธานี!F204</f>
        <v>342684.28</v>
      </c>
      <c r="K406" s="142">
        <f>อุดรธานี!AK204</f>
        <v>300225.10000000003</v>
      </c>
      <c r="L406" s="143">
        <f>อุดรธานี!AL204</f>
        <v>291350.18</v>
      </c>
      <c r="M406" s="143">
        <f>อุดรธานี!AM204</f>
        <v>324130.22000000003</v>
      </c>
      <c r="N406" s="139"/>
      <c r="O406" s="139"/>
      <c r="P406" s="139"/>
      <c r="Q406" s="131">
        <f t="shared" si="14"/>
        <v>-32780.040000000037</v>
      </c>
      <c r="R406" s="132">
        <f t="shared" si="15"/>
        <v>275.37824196597353</v>
      </c>
    </row>
    <row r="407" spans="1:18" x14ac:dyDescent="0.35">
      <c r="A407" s="138">
        <v>8</v>
      </c>
      <c r="B407" s="139" t="s">
        <v>64</v>
      </c>
      <c r="C407" s="139" t="s">
        <v>347</v>
      </c>
      <c r="D407" s="139" t="s">
        <v>155</v>
      </c>
      <c r="E407" s="139" t="s">
        <v>55</v>
      </c>
      <c r="F407" s="139" t="s">
        <v>180</v>
      </c>
      <c r="G407" s="139" t="s">
        <v>1011</v>
      </c>
      <c r="H407" s="140">
        <v>3487</v>
      </c>
      <c r="I407" s="138">
        <v>3</v>
      </c>
      <c r="J407" s="143">
        <f>อุดรธานี!F205</f>
        <v>828023.88</v>
      </c>
      <c r="K407" s="142">
        <f>อุดรธานี!AK205</f>
        <v>948092.57000000007</v>
      </c>
      <c r="L407" s="143">
        <f>อุดรธานี!AL205</f>
        <v>252412.85</v>
      </c>
      <c r="M407" s="143">
        <f>อุดรธานี!AM205</f>
        <v>361696.22</v>
      </c>
      <c r="N407" s="139"/>
      <c r="O407" s="139"/>
      <c r="P407" s="139"/>
      <c r="Q407" s="131">
        <f t="shared" si="14"/>
        <v>-109283.36999999997</v>
      </c>
      <c r="R407" s="132">
        <f t="shared" si="15"/>
        <v>72.386822483510187</v>
      </c>
    </row>
    <row r="408" spans="1:18" x14ac:dyDescent="0.35">
      <c r="A408" s="138">
        <v>9</v>
      </c>
      <c r="B408" s="139" t="s">
        <v>64</v>
      </c>
      <c r="C408" s="139" t="s">
        <v>347</v>
      </c>
      <c r="D408" s="139" t="s">
        <v>155</v>
      </c>
      <c r="E408" s="139" t="s">
        <v>55</v>
      </c>
      <c r="F408" s="139" t="s">
        <v>180</v>
      </c>
      <c r="G408" s="139" t="s">
        <v>1012</v>
      </c>
      <c r="H408" s="140">
        <v>2685</v>
      </c>
      <c r="I408" s="138">
        <v>2</v>
      </c>
      <c r="J408" s="143">
        <f>อุดรธานี!F206</f>
        <v>680667.08</v>
      </c>
      <c r="K408" s="142">
        <f>อุดรธานี!AK206</f>
        <v>751510.24999999988</v>
      </c>
      <c r="L408" s="143">
        <f>อุดรธานี!AL206</f>
        <v>609936.14</v>
      </c>
      <c r="M408" s="143">
        <f>อุดรธานี!AM206</f>
        <v>571591.01</v>
      </c>
      <c r="N408" s="139"/>
      <c r="O408" s="139"/>
      <c r="P408" s="139"/>
      <c r="Q408" s="131">
        <f t="shared" si="14"/>
        <v>38345.130000000005</v>
      </c>
      <c r="R408" s="132">
        <f t="shared" si="15"/>
        <v>227.16429795158288</v>
      </c>
    </row>
    <row r="409" spans="1:18" s="215" customFormat="1" x14ac:dyDescent="0.35">
      <c r="A409" s="211">
        <v>10</v>
      </c>
      <c r="B409" s="212" t="s">
        <v>64</v>
      </c>
      <c r="C409" s="212" t="s">
        <v>347</v>
      </c>
      <c r="D409" s="212" t="s">
        <v>155</v>
      </c>
      <c r="E409" s="212" t="s">
        <v>55</v>
      </c>
      <c r="F409" s="212" t="s">
        <v>180</v>
      </c>
      <c r="G409" s="212" t="s">
        <v>1013</v>
      </c>
      <c r="H409" s="213">
        <v>996</v>
      </c>
      <c r="I409" s="211">
        <v>1</v>
      </c>
      <c r="J409" s="187">
        <f>อุดรธานี!F207</f>
        <v>108952.97</v>
      </c>
      <c r="K409" s="187">
        <f>อุดรธานี!AK207</f>
        <v>115655.38</v>
      </c>
      <c r="L409" s="187">
        <f>อุดรธานี!AL207</f>
        <v>46507.77</v>
      </c>
      <c r="M409" s="187">
        <f>อุดรธานี!AM207</f>
        <v>134705.45000000001</v>
      </c>
      <c r="N409" s="212"/>
      <c r="O409" s="212"/>
      <c r="P409" s="212"/>
      <c r="Q409" s="214">
        <f t="shared" si="14"/>
        <v>-88197.680000000022</v>
      </c>
      <c r="R409" s="214">
        <f t="shared" si="15"/>
        <v>46.69454819277108</v>
      </c>
    </row>
    <row r="410" spans="1:18" s="150" customFormat="1" x14ac:dyDescent="0.35">
      <c r="A410" s="144">
        <v>17</v>
      </c>
      <c r="B410" s="145" t="s">
        <v>64</v>
      </c>
      <c r="C410" s="145"/>
      <c r="D410" s="145"/>
      <c r="E410" s="145" t="s">
        <v>77</v>
      </c>
      <c r="F410" s="145"/>
      <c r="G410" s="145" t="s">
        <v>349</v>
      </c>
      <c r="H410" s="151">
        <f>SUM(H400:H409)</f>
        <v>20489</v>
      </c>
      <c r="I410" s="144"/>
      <c r="J410" s="147">
        <f>SUM(J400:J409)</f>
        <v>4257900.59</v>
      </c>
      <c r="K410" s="147">
        <f>SUM(K400:K409)</f>
        <v>4587950.25</v>
      </c>
      <c r="L410" s="147">
        <f>SUM(L400:L409)</f>
        <v>3171765.2600000002</v>
      </c>
      <c r="M410" s="147">
        <f>SUM(M400:M409)</f>
        <v>3917766.0300000003</v>
      </c>
      <c r="N410" s="145">
        <v>9</v>
      </c>
      <c r="O410" s="145">
        <v>9</v>
      </c>
      <c r="P410" s="145">
        <v>0</v>
      </c>
      <c r="Q410" s="148">
        <f t="shared" si="14"/>
        <v>-746000.77</v>
      </c>
      <c r="R410" s="149">
        <f>L410/H410</f>
        <v>154.80332178241986</v>
      </c>
    </row>
    <row r="411" spans="1:18" x14ac:dyDescent="0.35">
      <c r="A411" s="138">
        <v>1</v>
      </c>
      <c r="B411" s="139" t="s">
        <v>64</v>
      </c>
      <c r="C411" s="139" t="s">
        <v>41</v>
      </c>
      <c r="D411" s="139" t="s">
        <v>157</v>
      </c>
      <c r="E411" s="139" t="s">
        <v>42</v>
      </c>
      <c r="F411" s="139" t="s">
        <v>210</v>
      </c>
      <c r="G411" s="139" t="s">
        <v>350</v>
      </c>
      <c r="H411" s="140"/>
      <c r="I411" s="138"/>
      <c r="J411" s="141"/>
      <c r="K411" s="142"/>
      <c r="L411" s="143"/>
      <c r="M411" s="143"/>
      <c r="N411" s="139"/>
      <c r="O411" s="139"/>
      <c r="P411" s="139"/>
    </row>
    <row r="412" spans="1:18" x14ac:dyDescent="0.35">
      <c r="A412" s="138">
        <v>2</v>
      </c>
      <c r="B412" s="139" t="s">
        <v>64</v>
      </c>
      <c r="C412" s="139" t="s">
        <v>41</v>
      </c>
      <c r="D412" s="139" t="s">
        <v>157</v>
      </c>
      <c r="E412" s="139" t="s">
        <v>42</v>
      </c>
      <c r="F412" s="139" t="s">
        <v>180</v>
      </c>
      <c r="G412" s="139" t="s">
        <v>1014</v>
      </c>
      <c r="H412" s="140">
        <v>3443</v>
      </c>
      <c r="I412" s="138">
        <v>3</v>
      </c>
      <c r="J412" s="143">
        <f>อุดรธานี!F208</f>
        <v>855011.27</v>
      </c>
      <c r="K412" s="142">
        <f>อุดรธานี!AK208</f>
        <v>921821.98</v>
      </c>
      <c r="L412" s="143">
        <f>อุดรธานี!AL208</f>
        <v>735788.15999999992</v>
      </c>
      <c r="M412" s="143">
        <f>อุดรธานี!AM208</f>
        <v>446711.62</v>
      </c>
      <c r="N412" s="139"/>
      <c r="O412" s="139"/>
      <c r="P412" s="139"/>
      <c r="Q412" s="131">
        <f t="shared" si="14"/>
        <v>289076.53999999992</v>
      </c>
      <c r="R412" s="132">
        <f t="shared" si="15"/>
        <v>213.70553586988089</v>
      </c>
    </row>
    <row r="413" spans="1:18" x14ac:dyDescent="0.35">
      <c r="A413" s="138">
        <v>3</v>
      </c>
      <c r="B413" s="139" t="s">
        <v>64</v>
      </c>
      <c r="C413" s="139" t="s">
        <v>41</v>
      </c>
      <c r="D413" s="139" t="s">
        <v>157</v>
      </c>
      <c r="E413" s="139" t="s">
        <v>42</v>
      </c>
      <c r="F413" s="139" t="s">
        <v>180</v>
      </c>
      <c r="G413" s="139" t="s">
        <v>1015</v>
      </c>
      <c r="H413" s="140">
        <v>3110</v>
      </c>
      <c r="I413" s="138">
        <v>3</v>
      </c>
      <c r="J413" s="143">
        <f>อุดรธานี!F209</f>
        <v>7845.84</v>
      </c>
      <c r="K413" s="142">
        <f>อุดรธานี!AK209</f>
        <v>10915.869999999995</v>
      </c>
      <c r="L413" s="143">
        <f>อุดรธานี!AL209</f>
        <v>34305</v>
      </c>
      <c r="M413" s="143">
        <f>อุดรธานี!AM209</f>
        <v>182590.6</v>
      </c>
      <c r="N413" s="139"/>
      <c r="O413" s="139"/>
      <c r="P413" s="139"/>
      <c r="Q413" s="131">
        <f t="shared" si="14"/>
        <v>-148285.6</v>
      </c>
      <c r="R413" s="132">
        <f t="shared" si="15"/>
        <v>11.030546623794212</v>
      </c>
    </row>
    <row r="414" spans="1:18" x14ac:dyDescent="0.35">
      <c r="A414" s="138">
        <v>4</v>
      </c>
      <c r="B414" s="139" t="s">
        <v>64</v>
      </c>
      <c r="C414" s="139" t="s">
        <v>41</v>
      </c>
      <c r="D414" s="139" t="s">
        <v>157</v>
      </c>
      <c r="E414" s="139" t="s">
        <v>42</v>
      </c>
      <c r="F414" s="139" t="s">
        <v>180</v>
      </c>
      <c r="G414" s="139" t="s">
        <v>1016</v>
      </c>
      <c r="H414" s="140">
        <v>5426</v>
      </c>
      <c r="I414" s="138">
        <v>4</v>
      </c>
      <c r="J414" s="143">
        <f>อุดรธานี!F210</f>
        <v>1363266.7</v>
      </c>
      <c r="K414" s="142">
        <f>อุดรธานี!AK210</f>
        <v>1498687.38</v>
      </c>
      <c r="L414" s="143">
        <f>อุดรธานี!AL210</f>
        <v>1142950.51</v>
      </c>
      <c r="M414" s="143">
        <f>อุดรธานี!AM210</f>
        <v>632895.02999999991</v>
      </c>
      <c r="N414" s="139"/>
      <c r="O414" s="139"/>
      <c r="P414" s="139"/>
      <c r="Q414" s="131">
        <f t="shared" si="14"/>
        <v>510055.4800000001</v>
      </c>
      <c r="R414" s="132">
        <f t="shared" si="15"/>
        <v>210.64329340213786</v>
      </c>
    </row>
    <row r="415" spans="1:18" x14ac:dyDescent="0.35">
      <c r="A415" s="138">
        <v>5</v>
      </c>
      <c r="B415" s="139" t="s">
        <v>64</v>
      </c>
      <c r="C415" s="139" t="s">
        <v>41</v>
      </c>
      <c r="D415" s="139" t="s">
        <v>157</v>
      </c>
      <c r="E415" s="139" t="s">
        <v>42</v>
      </c>
      <c r="F415" s="139" t="s">
        <v>180</v>
      </c>
      <c r="G415" s="139" t="s">
        <v>1017</v>
      </c>
      <c r="H415" s="140">
        <v>3183</v>
      </c>
      <c r="I415" s="138">
        <v>3</v>
      </c>
      <c r="J415" s="143">
        <f>อุดรธานี!F211</f>
        <v>561064.37</v>
      </c>
      <c r="K415" s="142">
        <f>อุดรธานี!AK211</f>
        <v>526616.78999999992</v>
      </c>
      <c r="L415" s="143">
        <f>อุดรธานี!AL211</f>
        <v>681997.57000000007</v>
      </c>
      <c r="M415" s="143">
        <f>อุดรธานี!AM211</f>
        <v>410120.67</v>
      </c>
      <c r="N415" s="139"/>
      <c r="O415" s="139"/>
      <c r="P415" s="139"/>
      <c r="Q415" s="131">
        <f>L415-M415</f>
        <v>271876.90000000008</v>
      </c>
      <c r="R415" s="132">
        <f t="shared" si="15"/>
        <v>214.26251021049328</v>
      </c>
    </row>
    <row r="416" spans="1:18" s="150" customFormat="1" x14ac:dyDescent="0.35">
      <c r="A416" s="144">
        <v>18</v>
      </c>
      <c r="B416" s="145" t="s">
        <v>64</v>
      </c>
      <c r="C416" s="145"/>
      <c r="D416" s="145"/>
      <c r="E416" s="145" t="s">
        <v>77</v>
      </c>
      <c r="F416" s="145"/>
      <c r="G416" s="145" t="s">
        <v>351</v>
      </c>
      <c r="H416" s="151">
        <f>SUM(H411:H415)</f>
        <v>15162</v>
      </c>
      <c r="I416" s="144"/>
      <c r="J416" s="147">
        <f>SUM(J411:J415)</f>
        <v>2787188.18</v>
      </c>
      <c r="K416" s="147">
        <f>SUM(K411:K415)</f>
        <v>2958042.02</v>
      </c>
      <c r="L416" s="147">
        <f>SUM(L411:L415)</f>
        <v>2595041.2400000002</v>
      </c>
      <c r="M416" s="147">
        <f>SUM(M411:M415)</f>
        <v>1672317.92</v>
      </c>
      <c r="N416" s="145">
        <v>4</v>
      </c>
      <c r="O416" s="145">
        <v>4</v>
      </c>
      <c r="P416" s="145">
        <f>N416-O416</f>
        <v>0</v>
      </c>
      <c r="Q416" s="148">
        <f t="shared" si="14"/>
        <v>922723.3200000003</v>
      </c>
      <c r="R416" s="149">
        <f>L416/H416</f>
        <v>171.15428307611134</v>
      </c>
    </row>
    <row r="417" spans="1:18" x14ac:dyDescent="0.35">
      <c r="A417" s="138">
        <v>1</v>
      </c>
      <c r="B417" s="139" t="s">
        <v>64</v>
      </c>
      <c r="C417" s="139" t="s">
        <v>33</v>
      </c>
      <c r="D417" s="139" t="s">
        <v>99</v>
      </c>
      <c r="E417" s="139" t="s">
        <v>352</v>
      </c>
      <c r="F417" s="139" t="s">
        <v>210</v>
      </c>
      <c r="G417" s="139" t="s">
        <v>353</v>
      </c>
      <c r="H417" s="140"/>
      <c r="I417" s="138"/>
      <c r="J417" s="141"/>
      <c r="K417" s="142"/>
      <c r="L417" s="143"/>
      <c r="M417" s="143"/>
      <c r="N417" s="139"/>
      <c r="O417" s="139"/>
      <c r="P417" s="139"/>
    </row>
    <row r="418" spans="1:18" x14ac:dyDescent="0.35">
      <c r="A418" s="138">
        <v>2</v>
      </c>
      <c r="B418" s="139" t="s">
        <v>64</v>
      </c>
      <c r="C418" s="139" t="s">
        <v>33</v>
      </c>
      <c r="D418" s="139" t="s">
        <v>99</v>
      </c>
      <c r="E418" s="139" t="s">
        <v>352</v>
      </c>
      <c r="F418" s="139" t="s">
        <v>180</v>
      </c>
      <c r="G418" s="139" t="s">
        <v>872</v>
      </c>
      <c r="H418" s="140">
        <v>1949</v>
      </c>
      <c r="I418" s="138">
        <v>2</v>
      </c>
      <c r="J418" s="141">
        <f>อุดรธานี!F66</f>
        <v>769187.01</v>
      </c>
      <c r="K418" s="142">
        <f>อุดรธานี!AK66</f>
        <v>1091737.4300000002</v>
      </c>
      <c r="L418" s="143">
        <f>อุดรธานี!AL66</f>
        <v>308723.40000000002</v>
      </c>
      <c r="M418" s="143">
        <f>อุดรธานี!AM66</f>
        <v>489225.89</v>
      </c>
      <c r="N418" s="139"/>
      <c r="O418" s="139"/>
      <c r="P418" s="139"/>
      <c r="Q418" s="148">
        <f>L418-M418</f>
        <v>-180502.49</v>
      </c>
      <c r="R418" s="149">
        <f>L418/H418</f>
        <v>158.40092355053875</v>
      </c>
    </row>
    <row r="419" spans="1:18" s="150" customFormat="1" x14ac:dyDescent="0.35">
      <c r="A419" s="144">
        <v>19</v>
      </c>
      <c r="B419" s="145" t="s">
        <v>64</v>
      </c>
      <c r="C419" s="145"/>
      <c r="D419" s="145"/>
      <c r="E419" s="145" t="s">
        <v>77</v>
      </c>
      <c r="F419" s="145"/>
      <c r="G419" s="145" t="s">
        <v>354</v>
      </c>
      <c r="H419" s="151">
        <f>SUM(H417:H418)</f>
        <v>1949</v>
      </c>
      <c r="I419" s="144"/>
      <c r="J419" s="147">
        <f>SUM(J417:J418)</f>
        <v>769187.01</v>
      </c>
      <c r="K419" s="147">
        <f>SUM(K417:K418)</f>
        <v>1091737.4300000002</v>
      </c>
      <c r="L419" s="147">
        <f>SUM(L417:L418)</f>
        <v>308723.40000000002</v>
      </c>
      <c r="M419" s="147">
        <f>SUM(M417:M418)</f>
        <v>489225.89</v>
      </c>
      <c r="N419" s="145">
        <v>1</v>
      </c>
      <c r="O419" s="145">
        <v>1</v>
      </c>
      <c r="P419" s="145">
        <f>N419-O419</f>
        <v>0</v>
      </c>
      <c r="Q419" s="148"/>
      <c r="R419" s="149"/>
    </row>
    <row r="420" spans="1:18" x14ac:dyDescent="0.35">
      <c r="A420" s="138">
        <v>1</v>
      </c>
      <c r="B420" s="139" t="s">
        <v>64</v>
      </c>
      <c r="C420" s="139" t="s">
        <v>355</v>
      </c>
      <c r="D420" s="139" t="s">
        <v>159</v>
      </c>
      <c r="E420" s="139" t="s">
        <v>56</v>
      </c>
      <c r="F420" s="139" t="s">
        <v>210</v>
      </c>
      <c r="G420" s="139" t="s">
        <v>356</v>
      </c>
      <c r="H420" s="140"/>
      <c r="I420" s="138"/>
      <c r="J420" s="141"/>
      <c r="K420" s="142"/>
      <c r="L420" s="143"/>
      <c r="M420" s="143"/>
      <c r="N420" s="139"/>
      <c r="O420" s="139"/>
      <c r="P420" s="139"/>
    </row>
    <row r="421" spans="1:18" x14ac:dyDescent="0.35">
      <c r="A421" s="138">
        <v>2</v>
      </c>
      <c r="B421" s="139" t="s">
        <v>64</v>
      </c>
      <c r="C421" s="139" t="s">
        <v>355</v>
      </c>
      <c r="D421" s="139" t="s">
        <v>159</v>
      </c>
      <c r="E421" s="139" t="s">
        <v>56</v>
      </c>
      <c r="F421" s="139" t="s">
        <v>180</v>
      </c>
      <c r="G421" s="139" t="s">
        <v>1018</v>
      </c>
      <c r="H421" s="140">
        <v>3850</v>
      </c>
      <c r="I421" s="138">
        <v>3</v>
      </c>
      <c r="J421" s="143">
        <f>อุดรธานี!F212</f>
        <v>899706.41</v>
      </c>
      <c r="K421" s="142">
        <f>อุดรธานี!AK212</f>
        <v>1156908.0600000003</v>
      </c>
      <c r="L421" s="143">
        <f>อุดรธานี!AL212</f>
        <v>308693.21000000002</v>
      </c>
      <c r="M421" s="143">
        <f>อุดรธานี!AM212</f>
        <v>500330.45999999996</v>
      </c>
      <c r="N421" s="139"/>
      <c r="O421" s="139"/>
      <c r="P421" s="139"/>
      <c r="Q421" s="131">
        <f t="shared" si="14"/>
        <v>-191637.24999999994</v>
      </c>
      <c r="R421" s="132">
        <f t="shared" si="15"/>
        <v>80.180054545454553</v>
      </c>
    </row>
    <row r="422" spans="1:18" x14ac:dyDescent="0.35">
      <c r="A422" s="138">
        <v>3</v>
      </c>
      <c r="B422" s="139" t="s">
        <v>64</v>
      </c>
      <c r="C422" s="139" t="s">
        <v>355</v>
      </c>
      <c r="D422" s="139" t="s">
        <v>159</v>
      </c>
      <c r="E422" s="139" t="s">
        <v>56</v>
      </c>
      <c r="F422" s="139" t="s">
        <v>180</v>
      </c>
      <c r="G422" s="139" t="s">
        <v>1019</v>
      </c>
      <c r="H422" s="140">
        <v>3381</v>
      </c>
      <c r="I422" s="138">
        <v>3</v>
      </c>
      <c r="J422" s="143">
        <f>อุดรธานี!F213</f>
        <v>291147.34000000003</v>
      </c>
      <c r="K422" s="142">
        <f>อุดรธานี!AK213</f>
        <v>385966.17</v>
      </c>
      <c r="L422" s="143">
        <f>อุดรธานี!AL213</f>
        <v>204567.1</v>
      </c>
      <c r="M422" s="143">
        <f>อุดรธานี!AM213</f>
        <v>438885.43</v>
      </c>
      <c r="N422" s="139"/>
      <c r="O422" s="139"/>
      <c r="P422" s="139"/>
      <c r="Q422" s="131">
        <f t="shared" si="14"/>
        <v>-234318.33</v>
      </c>
      <c r="R422" s="132">
        <f t="shared" si="15"/>
        <v>60.504909790002962</v>
      </c>
    </row>
    <row r="423" spans="1:18" x14ac:dyDescent="0.35">
      <c r="A423" s="138">
        <v>4</v>
      </c>
      <c r="B423" s="139" t="s">
        <v>64</v>
      </c>
      <c r="C423" s="139" t="s">
        <v>355</v>
      </c>
      <c r="D423" s="139" t="s">
        <v>159</v>
      </c>
      <c r="E423" s="139" t="s">
        <v>56</v>
      </c>
      <c r="F423" s="139" t="s">
        <v>180</v>
      </c>
      <c r="G423" s="139" t="s">
        <v>1020</v>
      </c>
      <c r="H423" s="140">
        <v>2640</v>
      </c>
      <c r="I423" s="138">
        <v>2</v>
      </c>
      <c r="J423" s="143">
        <f>อุดรธานี!F214</f>
        <v>505191.49</v>
      </c>
      <c r="K423" s="142">
        <f>อุดรธานี!AK214</f>
        <v>605038.6399999999</v>
      </c>
      <c r="L423" s="143">
        <f>อุดรธานี!AL214</f>
        <v>212709.69</v>
      </c>
      <c r="M423" s="143">
        <f>อุดรธานี!AM214</f>
        <v>367047.03</v>
      </c>
      <c r="N423" s="139"/>
      <c r="O423" s="139"/>
      <c r="P423" s="139"/>
      <c r="Q423" s="131">
        <f t="shared" si="14"/>
        <v>-154337.34000000003</v>
      </c>
      <c r="R423" s="132">
        <f t="shared" si="15"/>
        <v>80.57185227272727</v>
      </c>
    </row>
    <row r="424" spans="1:18" x14ac:dyDescent="0.35">
      <c r="A424" s="138">
        <v>5</v>
      </c>
      <c r="B424" s="139" t="s">
        <v>64</v>
      </c>
      <c r="C424" s="139" t="s">
        <v>355</v>
      </c>
      <c r="D424" s="139" t="s">
        <v>159</v>
      </c>
      <c r="E424" s="139" t="s">
        <v>56</v>
      </c>
      <c r="F424" s="139" t="s">
        <v>180</v>
      </c>
      <c r="G424" s="139" t="s">
        <v>1021</v>
      </c>
      <c r="H424" s="140">
        <v>5792</v>
      </c>
      <c r="I424" s="138">
        <v>4</v>
      </c>
      <c r="J424" s="143">
        <f>อุดรธานี!F215</f>
        <v>904190.51</v>
      </c>
      <c r="K424" s="142">
        <f>อุดรธานี!AK215</f>
        <v>1072923.3900000001</v>
      </c>
      <c r="L424" s="143">
        <f>อุดรธานี!AL215</f>
        <v>480627.91000000003</v>
      </c>
      <c r="M424" s="143">
        <f>อุดรธานี!AM215</f>
        <v>736766.28</v>
      </c>
      <c r="N424" s="139"/>
      <c r="O424" s="139"/>
      <c r="P424" s="139"/>
      <c r="Q424" s="131">
        <f t="shared" si="14"/>
        <v>-256138.37</v>
      </c>
      <c r="R424" s="132">
        <f t="shared" si="15"/>
        <v>82.981338052486194</v>
      </c>
    </row>
    <row r="425" spans="1:18" x14ac:dyDescent="0.35">
      <c r="A425" s="138">
        <v>6</v>
      </c>
      <c r="B425" s="139" t="s">
        <v>64</v>
      </c>
      <c r="C425" s="139" t="s">
        <v>355</v>
      </c>
      <c r="D425" s="139" t="s">
        <v>159</v>
      </c>
      <c r="E425" s="139" t="s">
        <v>56</v>
      </c>
      <c r="F425" s="139" t="s">
        <v>180</v>
      </c>
      <c r="G425" s="139" t="s">
        <v>1022</v>
      </c>
      <c r="H425" s="140">
        <v>1533</v>
      </c>
      <c r="I425" s="138">
        <v>2</v>
      </c>
      <c r="J425" s="143">
        <f>อุดรธานี!F216</f>
        <v>350595.95</v>
      </c>
      <c r="K425" s="142">
        <f>อุดรธานี!AK216</f>
        <v>417642.67000000004</v>
      </c>
      <c r="L425" s="143">
        <f>อุดรธานี!AL216</f>
        <v>210670.91</v>
      </c>
      <c r="M425" s="143">
        <f>อุดรธานี!AM216</f>
        <v>349332.66000000003</v>
      </c>
      <c r="N425" s="139"/>
      <c r="O425" s="139"/>
      <c r="P425" s="139"/>
      <c r="Q425" s="131">
        <f t="shared" si="14"/>
        <v>-138661.75000000003</v>
      </c>
      <c r="R425" s="132">
        <f t="shared" si="15"/>
        <v>137.42394651011091</v>
      </c>
    </row>
    <row r="426" spans="1:18" s="150" customFormat="1" x14ac:dyDescent="0.35">
      <c r="A426" s="144">
        <v>20</v>
      </c>
      <c r="B426" s="145" t="s">
        <v>64</v>
      </c>
      <c r="C426" s="145"/>
      <c r="D426" s="145"/>
      <c r="E426" s="145" t="s">
        <v>77</v>
      </c>
      <c r="F426" s="145"/>
      <c r="G426" s="145" t="s">
        <v>357</v>
      </c>
      <c r="H426" s="151">
        <f>SUM(H420:H425)</f>
        <v>17196</v>
      </c>
      <c r="I426" s="144"/>
      <c r="J426" s="147">
        <f>SUM(J420:J425)</f>
        <v>2950831.7</v>
      </c>
      <c r="K426" s="182">
        <f>SUM(K420:K425)</f>
        <v>3638478.93</v>
      </c>
      <c r="L426" s="147">
        <f>SUM(L420:L425)</f>
        <v>1417268.82</v>
      </c>
      <c r="M426" s="147">
        <f>SUM(M420:M425)</f>
        <v>2392361.86</v>
      </c>
      <c r="N426" s="145">
        <v>5</v>
      </c>
      <c r="O426" s="145">
        <v>5</v>
      </c>
      <c r="P426" s="145">
        <f>N426-O426</f>
        <v>0</v>
      </c>
      <c r="Q426" s="148">
        <f t="shared" si="14"/>
        <v>-975093.0399999998</v>
      </c>
      <c r="R426" s="149">
        <f>L426/H426</f>
        <v>82.41851709699931</v>
      </c>
    </row>
    <row r="427" spans="1:18" x14ac:dyDescent="0.35">
      <c r="A427" s="138">
        <v>1</v>
      </c>
      <c r="B427" s="139" t="s">
        <v>64</v>
      </c>
      <c r="C427" s="139" t="s">
        <v>358</v>
      </c>
      <c r="D427" s="139" t="s">
        <v>359</v>
      </c>
      <c r="E427" s="139" t="s">
        <v>45</v>
      </c>
      <c r="F427" s="139" t="s">
        <v>210</v>
      </c>
      <c r="G427" s="139" t="s">
        <v>360</v>
      </c>
      <c r="H427" s="140"/>
      <c r="I427" s="138"/>
      <c r="J427" s="141"/>
      <c r="K427" s="142"/>
      <c r="L427" s="143"/>
      <c r="M427" s="143"/>
      <c r="N427" s="139"/>
      <c r="O427" s="139"/>
      <c r="P427" s="139"/>
    </row>
    <row r="428" spans="1:18" x14ac:dyDescent="0.35">
      <c r="A428" s="138">
        <v>2</v>
      </c>
      <c r="B428" s="139" t="s">
        <v>64</v>
      </c>
      <c r="C428" s="139" t="s">
        <v>358</v>
      </c>
      <c r="D428" s="139" t="s">
        <v>359</v>
      </c>
      <c r="E428" s="139" t="s">
        <v>45</v>
      </c>
      <c r="F428" s="139" t="s">
        <v>180</v>
      </c>
      <c r="G428" s="139" t="s">
        <v>1023</v>
      </c>
      <c r="H428" s="140">
        <v>6000</v>
      </c>
      <c r="I428" s="138">
        <v>4</v>
      </c>
      <c r="J428" s="143">
        <f>อุดรธานี!F217</f>
        <v>404767.71</v>
      </c>
      <c r="K428" s="142">
        <f>อุดรธานี!AK217</f>
        <v>431519.57</v>
      </c>
      <c r="L428" s="143">
        <f>อุดรธานี!AL217</f>
        <v>819740.25</v>
      </c>
      <c r="M428" s="143">
        <f>อุดรธานี!AM217</f>
        <v>557432.09</v>
      </c>
      <c r="N428" s="139"/>
      <c r="O428" s="139"/>
      <c r="P428" s="139"/>
      <c r="Q428" s="131">
        <f t="shared" si="14"/>
        <v>262308.16000000003</v>
      </c>
      <c r="R428" s="132">
        <f t="shared" si="15"/>
        <v>136.62337500000001</v>
      </c>
    </row>
    <row r="429" spans="1:18" x14ac:dyDescent="0.35">
      <c r="A429" s="138">
        <v>3</v>
      </c>
      <c r="B429" s="139" t="s">
        <v>64</v>
      </c>
      <c r="C429" s="139" t="s">
        <v>358</v>
      </c>
      <c r="D429" s="139" t="s">
        <v>359</v>
      </c>
      <c r="E429" s="139" t="s">
        <v>45</v>
      </c>
      <c r="F429" s="139" t="s">
        <v>180</v>
      </c>
      <c r="G429" s="139" t="s">
        <v>1024</v>
      </c>
      <c r="H429" s="140">
        <v>2330</v>
      </c>
      <c r="I429" s="138">
        <v>2</v>
      </c>
      <c r="J429" s="143">
        <f>อุดรธานี!F218</f>
        <v>225883.3</v>
      </c>
      <c r="K429" s="142">
        <f>อุดรธานี!AK218</f>
        <v>305276.79000000004</v>
      </c>
      <c r="L429" s="143">
        <f>อุดรธานี!AL218</f>
        <v>421237.73</v>
      </c>
      <c r="M429" s="143">
        <f>อุดรธานี!AM218</f>
        <v>342674.88999999996</v>
      </c>
      <c r="N429" s="139"/>
      <c r="O429" s="139"/>
      <c r="P429" s="139"/>
      <c r="Q429" s="131">
        <f t="shared" si="14"/>
        <v>78562.840000000026</v>
      </c>
      <c r="R429" s="132">
        <f t="shared" si="15"/>
        <v>180.78872532188839</v>
      </c>
    </row>
    <row r="430" spans="1:18" x14ac:dyDescent="0.35">
      <c r="A430" s="138">
        <v>4</v>
      </c>
      <c r="B430" s="139" t="s">
        <v>64</v>
      </c>
      <c r="C430" s="139" t="s">
        <v>358</v>
      </c>
      <c r="D430" s="139" t="s">
        <v>359</v>
      </c>
      <c r="E430" s="139" t="s">
        <v>45</v>
      </c>
      <c r="F430" s="139" t="s">
        <v>180</v>
      </c>
      <c r="G430" s="139" t="s">
        <v>1025</v>
      </c>
      <c r="H430" s="140">
        <v>2684</v>
      </c>
      <c r="I430" s="138">
        <v>2</v>
      </c>
      <c r="J430" s="143">
        <f>อุดรธานี!F219</f>
        <v>331753.99</v>
      </c>
      <c r="K430" s="142">
        <f>อุดรธานี!AK219</f>
        <v>377419.07999999996</v>
      </c>
      <c r="L430" s="143">
        <f>อุดรธานี!AL219</f>
        <v>469343.14</v>
      </c>
      <c r="M430" s="143">
        <f>อุดรธานี!AM219</f>
        <v>459198.14</v>
      </c>
      <c r="N430" s="139"/>
      <c r="O430" s="139"/>
      <c r="P430" s="139"/>
      <c r="Q430" s="131">
        <f t="shared" si="14"/>
        <v>10145</v>
      </c>
      <c r="R430" s="132">
        <f t="shared" si="15"/>
        <v>174.86704172876304</v>
      </c>
    </row>
    <row r="431" spans="1:18" x14ac:dyDescent="0.35">
      <c r="A431" s="138">
        <v>5</v>
      </c>
      <c r="B431" s="139" t="s">
        <v>64</v>
      </c>
      <c r="C431" s="139" t="s">
        <v>358</v>
      </c>
      <c r="D431" s="139" t="s">
        <v>359</v>
      </c>
      <c r="E431" s="139" t="s">
        <v>45</v>
      </c>
      <c r="F431" s="139" t="s">
        <v>180</v>
      </c>
      <c r="G431" s="139" t="s">
        <v>1026</v>
      </c>
      <c r="H431" s="140">
        <v>7170</v>
      </c>
      <c r="I431" s="138">
        <v>5</v>
      </c>
      <c r="J431" s="143">
        <f>อุดรธานี!F220</f>
        <v>959969.47</v>
      </c>
      <c r="K431" s="142">
        <f>อุดรธานี!AK220</f>
        <v>895296.08</v>
      </c>
      <c r="L431" s="143">
        <f>อุดรธานี!AL220</f>
        <v>982130.84000000008</v>
      </c>
      <c r="M431" s="143">
        <f>อุดรธานี!AM220</f>
        <v>844865.44</v>
      </c>
      <c r="N431" s="139"/>
      <c r="O431" s="139"/>
      <c r="P431" s="139"/>
      <c r="Q431" s="131">
        <f t="shared" si="14"/>
        <v>137265.40000000014</v>
      </c>
      <c r="R431" s="132">
        <f t="shared" si="15"/>
        <v>136.97780195258019</v>
      </c>
    </row>
    <row r="432" spans="1:18" s="150" customFormat="1" x14ac:dyDescent="0.35">
      <c r="A432" s="144">
        <v>21</v>
      </c>
      <c r="B432" s="145" t="s">
        <v>64</v>
      </c>
      <c r="C432" s="145"/>
      <c r="D432" s="145"/>
      <c r="E432" s="145" t="s">
        <v>77</v>
      </c>
      <c r="F432" s="145"/>
      <c r="G432" s="145" t="s">
        <v>361</v>
      </c>
      <c r="H432" s="151">
        <f>SUM(H427:H431)</f>
        <v>18184</v>
      </c>
      <c r="I432" s="144"/>
      <c r="J432" s="147">
        <f>SUM(J427:J431)</f>
        <v>1922374.47</v>
      </c>
      <c r="K432" s="147">
        <f>SUM(K427:K431)</f>
        <v>2009511.52</v>
      </c>
      <c r="L432" s="147">
        <f>SUM(L427:L431)</f>
        <v>2692451.96</v>
      </c>
      <c r="M432" s="147">
        <f>SUM(M427:M431)</f>
        <v>2204170.56</v>
      </c>
      <c r="N432" s="145">
        <v>4</v>
      </c>
      <c r="O432" s="145">
        <v>4</v>
      </c>
      <c r="P432" s="145">
        <f>N432-O432</f>
        <v>0</v>
      </c>
      <c r="Q432" s="148">
        <f t="shared" si="14"/>
        <v>488281.39999999991</v>
      </c>
      <c r="R432" s="149">
        <f t="shared" si="15"/>
        <v>148.06708974923009</v>
      </c>
    </row>
    <row r="433" spans="1:18" s="150" customFormat="1" ht="24" customHeight="1" thickBot="1" x14ac:dyDescent="0.4">
      <c r="A433" s="159"/>
      <c r="B433" s="160" t="s">
        <v>64</v>
      </c>
      <c r="C433" s="160" t="s">
        <v>64</v>
      </c>
      <c r="D433" s="160" t="s">
        <v>64</v>
      </c>
      <c r="E433" s="160" t="s">
        <v>64</v>
      </c>
      <c r="F433" s="160"/>
      <c r="G433" s="160" t="s">
        <v>362</v>
      </c>
      <c r="H433" s="161">
        <f>H210+H223+H236+H254+H265+H281+H289+H295+H309+H321+H338+H360+H371+H386+H393+H399+H410+H416+H419+H426+H432</f>
        <v>1025314</v>
      </c>
      <c r="I433" s="159"/>
      <c r="J433" s="162">
        <f t="shared" ref="J433:O433" si="16">J210+J223+J236+J254+J265+J281+J289+J295+J309+J321+J338+J360+J371+J386+J393+J399+J410+J416+J419+J426+J432</f>
        <v>127789671.16000001</v>
      </c>
      <c r="K433" s="163">
        <f t="shared" si="16"/>
        <v>154085893.34000006</v>
      </c>
      <c r="L433" s="162">
        <f t="shared" si="16"/>
        <v>127826579.27999999</v>
      </c>
      <c r="M433" s="162">
        <f t="shared" si="16"/>
        <v>112747298.71000001</v>
      </c>
      <c r="N433" s="160">
        <f t="shared" si="16"/>
        <v>210</v>
      </c>
      <c r="O433" s="160">
        <f t="shared" si="16"/>
        <v>210</v>
      </c>
      <c r="P433" s="160">
        <f>N433-O433</f>
        <v>0</v>
      </c>
      <c r="Q433" s="148">
        <f t="shared" si="14"/>
        <v>15079280.569999978</v>
      </c>
      <c r="R433" s="149">
        <f t="shared" si="15"/>
        <v>124.6706660398668</v>
      </c>
    </row>
    <row r="434" spans="1:18" ht="24" customHeight="1" thickTop="1" thickBot="1" x14ac:dyDescent="0.4">
      <c r="A434" s="164"/>
      <c r="B434" s="165"/>
      <c r="C434" s="165"/>
      <c r="D434" s="165"/>
      <c r="E434" s="323" t="s">
        <v>363</v>
      </c>
      <c r="F434" s="324"/>
      <c r="G434" s="325"/>
      <c r="H434" s="166"/>
      <c r="I434" s="164"/>
      <c r="J434" s="167">
        <f>J433/O433</f>
        <v>608522.24361904769</v>
      </c>
      <c r="K434" s="168">
        <f>K433/O433</f>
        <v>733742.34923809557</v>
      </c>
      <c r="L434" s="167">
        <f>L433/O433</f>
        <v>608697.99657142849</v>
      </c>
      <c r="M434" s="167">
        <f>M433/O433</f>
        <v>536891.89861904772</v>
      </c>
      <c r="N434" s="216"/>
      <c r="O434" s="216"/>
      <c r="P434" s="216"/>
      <c r="Q434" s="131">
        <f t="shared" si="14"/>
        <v>71806.097952380776</v>
      </c>
    </row>
    <row r="435" spans="1:18" ht="21.75" thickTop="1" x14ac:dyDescent="0.35">
      <c r="A435" s="169">
        <v>1</v>
      </c>
      <c r="B435" s="170" t="s">
        <v>60</v>
      </c>
      <c r="C435" s="170" t="s">
        <v>364</v>
      </c>
      <c r="D435" s="170" t="s">
        <v>365</v>
      </c>
      <c r="E435" s="170" t="s">
        <v>366</v>
      </c>
      <c r="F435" s="170" t="s">
        <v>177</v>
      </c>
      <c r="G435" s="170" t="s">
        <v>367</v>
      </c>
      <c r="H435" s="171"/>
      <c r="I435" s="169"/>
      <c r="J435" s="172"/>
      <c r="K435" s="173"/>
      <c r="L435" s="174"/>
      <c r="M435" s="174"/>
      <c r="N435" s="170"/>
      <c r="O435" s="170"/>
      <c r="P435" s="170"/>
    </row>
    <row r="436" spans="1:18" x14ac:dyDescent="0.35">
      <c r="A436" s="138">
        <v>2</v>
      </c>
      <c r="B436" s="139" t="s">
        <v>60</v>
      </c>
      <c r="C436" s="139" t="s">
        <v>364</v>
      </c>
      <c r="D436" s="139" t="s">
        <v>365</v>
      </c>
      <c r="E436" s="139" t="s">
        <v>366</v>
      </c>
      <c r="F436" s="139" t="s">
        <v>180</v>
      </c>
      <c r="G436" s="139" t="s">
        <v>688</v>
      </c>
      <c r="H436" s="140">
        <v>6411</v>
      </c>
      <c r="I436" s="138">
        <v>5</v>
      </c>
      <c r="J436" s="141">
        <f>SUM('เลย '!F4)</f>
        <v>667541.84</v>
      </c>
      <c r="K436" s="142">
        <f>SUM('เลย '!AM4)</f>
        <v>771212.46</v>
      </c>
      <c r="L436" s="143">
        <f>'เลย '!AN4</f>
        <v>657304.65</v>
      </c>
      <c r="M436" s="143">
        <f>'เลย '!AO4</f>
        <v>783026.25</v>
      </c>
      <c r="N436" s="139"/>
      <c r="O436" s="139"/>
      <c r="P436" s="139"/>
      <c r="Q436" s="131">
        <f t="shared" si="14"/>
        <v>-125721.59999999998</v>
      </c>
      <c r="R436" s="132">
        <f t="shared" si="15"/>
        <v>102.52763219466543</v>
      </c>
    </row>
    <row r="437" spans="1:18" x14ac:dyDescent="0.35">
      <c r="A437" s="138">
        <v>3</v>
      </c>
      <c r="B437" s="139" t="s">
        <v>60</v>
      </c>
      <c r="C437" s="139" t="s">
        <v>364</v>
      </c>
      <c r="D437" s="139" t="s">
        <v>365</v>
      </c>
      <c r="E437" s="139" t="s">
        <v>366</v>
      </c>
      <c r="F437" s="139" t="s">
        <v>180</v>
      </c>
      <c r="G437" s="139" t="s">
        <v>689</v>
      </c>
      <c r="H437" s="140">
        <v>2059</v>
      </c>
      <c r="I437" s="138">
        <v>2</v>
      </c>
      <c r="J437" s="141">
        <f>SUM('เลย '!F5)</f>
        <v>213095.02</v>
      </c>
      <c r="K437" s="142">
        <f>SUM('เลย '!AM5)</f>
        <v>346832.49</v>
      </c>
      <c r="L437" s="143">
        <f>'เลย '!AN5</f>
        <v>457501.07</v>
      </c>
      <c r="M437" s="143">
        <f>'เลย '!AO5</f>
        <v>316429.51</v>
      </c>
      <c r="N437" s="139"/>
      <c r="O437" s="139"/>
      <c r="P437" s="139"/>
      <c r="Q437" s="131">
        <f t="shared" si="14"/>
        <v>141071.56</v>
      </c>
      <c r="R437" s="132">
        <f t="shared" si="15"/>
        <v>222.19576007770763</v>
      </c>
    </row>
    <row r="438" spans="1:18" x14ac:dyDescent="0.35">
      <c r="A438" s="138">
        <v>4</v>
      </c>
      <c r="B438" s="139" t="s">
        <v>60</v>
      </c>
      <c r="C438" s="139" t="s">
        <v>364</v>
      </c>
      <c r="D438" s="139" t="s">
        <v>365</v>
      </c>
      <c r="E438" s="139" t="s">
        <v>366</v>
      </c>
      <c r="F438" s="139" t="s">
        <v>180</v>
      </c>
      <c r="G438" s="139" t="s">
        <v>690</v>
      </c>
      <c r="H438" s="140">
        <v>6691</v>
      </c>
      <c r="I438" s="138">
        <v>5</v>
      </c>
      <c r="J438" s="141">
        <f>SUM('เลย '!F6)</f>
        <v>179379.61</v>
      </c>
      <c r="K438" s="142">
        <f>SUM('เลย '!AM6)</f>
        <v>331593.05</v>
      </c>
      <c r="L438" s="143">
        <f>'เลย '!AN6</f>
        <v>412503.56</v>
      </c>
      <c r="M438" s="143">
        <f>'เลย '!AO6</f>
        <v>687828.14</v>
      </c>
      <c r="N438" s="139"/>
      <c r="O438" s="139"/>
      <c r="P438" s="139"/>
      <c r="Q438" s="131">
        <f t="shared" si="14"/>
        <v>-275324.58</v>
      </c>
      <c r="R438" s="132">
        <f t="shared" si="15"/>
        <v>61.650509639814679</v>
      </c>
    </row>
    <row r="439" spans="1:18" x14ac:dyDescent="0.35">
      <c r="A439" s="138">
        <v>5</v>
      </c>
      <c r="B439" s="139" t="s">
        <v>60</v>
      </c>
      <c r="C439" s="139" t="s">
        <v>364</v>
      </c>
      <c r="D439" s="139" t="s">
        <v>365</v>
      </c>
      <c r="E439" s="139" t="s">
        <v>366</v>
      </c>
      <c r="F439" s="139" t="s">
        <v>180</v>
      </c>
      <c r="G439" s="139" t="s">
        <v>691</v>
      </c>
      <c r="H439" s="140">
        <v>3434</v>
      </c>
      <c r="I439" s="138">
        <v>3</v>
      </c>
      <c r="J439" s="141">
        <f>SUM('เลย '!F7)</f>
        <v>542225.92000000004</v>
      </c>
      <c r="K439" s="142">
        <f>SUM('เลย '!AM7)</f>
        <v>650303.83000000007</v>
      </c>
      <c r="L439" s="143">
        <f>'เลย '!AN7</f>
        <v>620020.17999999993</v>
      </c>
      <c r="M439" s="143">
        <f>'เลย '!AO7</f>
        <v>614301.21</v>
      </c>
      <c r="N439" s="139"/>
      <c r="O439" s="139"/>
      <c r="P439" s="139"/>
      <c r="Q439" s="131">
        <f t="shared" si="14"/>
        <v>5718.9699999999721</v>
      </c>
      <c r="R439" s="132">
        <f t="shared" si="15"/>
        <v>180.55334304018635</v>
      </c>
    </row>
    <row r="440" spans="1:18" x14ac:dyDescent="0.35">
      <c r="A440" s="138">
        <v>6</v>
      </c>
      <c r="B440" s="139" t="s">
        <v>60</v>
      </c>
      <c r="C440" s="139" t="s">
        <v>364</v>
      </c>
      <c r="D440" s="139" t="s">
        <v>365</v>
      </c>
      <c r="E440" s="139" t="s">
        <v>366</v>
      </c>
      <c r="F440" s="139" t="s">
        <v>180</v>
      </c>
      <c r="G440" s="139" t="s">
        <v>692</v>
      </c>
      <c r="H440" s="140">
        <v>3172</v>
      </c>
      <c r="I440" s="138">
        <v>3</v>
      </c>
      <c r="J440" s="141">
        <f>SUM('เลย '!F8)</f>
        <v>546878.92000000004</v>
      </c>
      <c r="K440" s="142">
        <f>SUM('เลย '!AM8)</f>
        <v>587072.45000000007</v>
      </c>
      <c r="L440" s="143">
        <f>'เลย '!AN8</f>
        <v>400469.83999999997</v>
      </c>
      <c r="M440" s="143">
        <f>'เลย '!AO8</f>
        <v>372912.11</v>
      </c>
      <c r="N440" s="139"/>
      <c r="O440" s="139"/>
      <c r="P440" s="139"/>
      <c r="Q440" s="131">
        <f t="shared" si="14"/>
        <v>27557.729999999981</v>
      </c>
      <c r="R440" s="132">
        <f t="shared" si="15"/>
        <v>126.25152585119797</v>
      </c>
    </row>
    <row r="441" spans="1:18" x14ac:dyDescent="0.35">
      <c r="A441" s="138">
        <v>7</v>
      </c>
      <c r="B441" s="139" t="s">
        <v>60</v>
      </c>
      <c r="C441" s="139" t="s">
        <v>364</v>
      </c>
      <c r="D441" s="139" t="s">
        <v>365</v>
      </c>
      <c r="E441" s="139" t="s">
        <v>366</v>
      </c>
      <c r="F441" s="139" t="s">
        <v>180</v>
      </c>
      <c r="G441" s="139" t="s">
        <v>693</v>
      </c>
      <c r="H441" s="140">
        <v>3172</v>
      </c>
      <c r="I441" s="138">
        <v>3</v>
      </c>
      <c r="J441" s="141">
        <f>SUM('เลย '!F9)</f>
        <v>604014.6</v>
      </c>
      <c r="K441" s="142">
        <f>SUM('เลย '!AM9)</f>
        <v>653297.24999999988</v>
      </c>
      <c r="L441" s="143">
        <f>'เลย '!AN9</f>
        <v>359194.8</v>
      </c>
      <c r="M441" s="143">
        <f>'เลย '!AO9</f>
        <v>378662.81</v>
      </c>
      <c r="N441" s="139"/>
      <c r="O441" s="139"/>
      <c r="P441" s="139"/>
      <c r="Q441" s="131">
        <f t="shared" si="14"/>
        <v>-19468.010000000009</v>
      </c>
      <c r="R441" s="132">
        <f t="shared" si="15"/>
        <v>113.23921815889028</v>
      </c>
    </row>
    <row r="442" spans="1:18" x14ac:dyDescent="0.35">
      <c r="A442" s="138">
        <v>8</v>
      </c>
      <c r="B442" s="139" t="s">
        <v>60</v>
      </c>
      <c r="C442" s="139" t="s">
        <v>364</v>
      </c>
      <c r="D442" s="139" t="s">
        <v>365</v>
      </c>
      <c r="E442" s="139" t="s">
        <v>366</v>
      </c>
      <c r="F442" s="139" t="s">
        <v>180</v>
      </c>
      <c r="G442" s="139" t="s">
        <v>694</v>
      </c>
      <c r="H442" s="140">
        <v>1819</v>
      </c>
      <c r="I442" s="138">
        <v>2</v>
      </c>
      <c r="J442" s="141">
        <f>SUM('เลย '!F10)</f>
        <v>224502.51</v>
      </c>
      <c r="K442" s="142">
        <f>SUM('เลย '!AM10)</f>
        <v>334381.31</v>
      </c>
      <c r="L442" s="143">
        <f>'เลย '!AN10</f>
        <v>432190.99</v>
      </c>
      <c r="M442" s="143">
        <f>'เลย '!AO10</f>
        <v>311642.68000000005</v>
      </c>
      <c r="N442" s="139"/>
      <c r="O442" s="139"/>
      <c r="P442" s="139"/>
      <c r="Q442" s="131">
        <f t="shared" si="14"/>
        <v>120548.30999999994</v>
      </c>
      <c r="R442" s="132">
        <f t="shared" si="15"/>
        <v>237.59812534359537</v>
      </c>
    </row>
    <row r="443" spans="1:18" x14ac:dyDescent="0.35">
      <c r="A443" s="138">
        <v>9</v>
      </c>
      <c r="B443" s="139" t="s">
        <v>60</v>
      </c>
      <c r="C443" s="139" t="s">
        <v>364</v>
      </c>
      <c r="D443" s="139" t="s">
        <v>365</v>
      </c>
      <c r="E443" s="139" t="s">
        <v>366</v>
      </c>
      <c r="F443" s="139" t="s">
        <v>180</v>
      </c>
      <c r="G443" s="139" t="s">
        <v>695</v>
      </c>
      <c r="H443" s="140">
        <v>6183</v>
      </c>
      <c r="I443" s="138">
        <v>5</v>
      </c>
      <c r="J443" s="141">
        <f>SUM('เลย '!F11)</f>
        <v>1116274.17</v>
      </c>
      <c r="K443" s="142">
        <f>SUM('เลย '!AM11)</f>
        <v>1235565.22</v>
      </c>
      <c r="L443" s="143">
        <f>'เลย '!AN11</f>
        <v>614734.33000000007</v>
      </c>
      <c r="M443" s="143">
        <f>'เลย '!AO11</f>
        <v>667628.93000000005</v>
      </c>
      <c r="N443" s="139"/>
      <c r="O443" s="139"/>
      <c r="P443" s="139"/>
      <c r="Q443" s="131">
        <f t="shared" si="14"/>
        <v>-52894.599999999977</v>
      </c>
      <c r="R443" s="132">
        <f t="shared" si="15"/>
        <v>99.423310690603273</v>
      </c>
    </row>
    <row r="444" spans="1:18" x14ac:dyDescent="0.35">
      <c r="A444" s="138">
        <v>10</v>
      </c>
      <c r="B444" s="139" t="s">
        <v>60</v>
      </c>
      <c r="C444" s="139" t="s">
        <v>364</v>
      </c>
      <c r="D444" s="139" t="s">
        <v>365</v>
      </c>
      <c r="E444" s="139" t="s">
        <v>366</v>
      </c>
      <c r="F444" s="139" t="s">
        <v>180</v>
      </c>
      <c r="G444" s="139" t="s">
        <v>696</v>
      </c>
      <c r="H444" s="140">
        <v>2360</v>
      </c>
      <c r="I444" s="138">
        <v>2</v>
      </c>
      <c r="J444" s="141">
        <f>SUM('เลย '!F12)</f>
        <v>634120.81999999995</v>
      </c>
      <c r="K444" s="142">
        <f>SUM('เลย '!AM12)</f>
        <v>708023.36</v>
      </c>
      <c r="L444" s="143">
        <f>'เลย '!AN12</f>
        <v>475702.31</v>
      </c>
      <c r="M444" s="143">
        <f>'เลย '!AO12</f>
        <v>465781.43999999994</v>
      </c>
      <c r="N444" s="139"/>
      <c r="O444" s="139"/>
      <c r="P444" s="139"/>
      <c r="Q444" s="131">
        <f t="shared" si="14"/>
        <v>9920.8700000000536</v>
      </c>
      <c r="R444" s="132">
        <f t="shared" si="15"/>
        <v>201.56877542372882</v>
      </c>
    </row>
    <row r="445" spans="1:18" x14ac:dyDescent="0.35">
      <c r="A445" s="138">
        <v>11</v>
      </c>
      <c r="B445" s="139" t="s">
        <v>60</v>
      </c>
      <c r="C445" s="139" t="s">
        <v>364</v>
      </c>
      <c r="D445" s="139" t="s">
        <v>365</v>
      </c>
      <c r="E445" s="139" t="s">
        <v>366</v>
      </c>
      <c r="F445" s="139" t="s">
        <v>180</v>
      </c>
      <c r="G445" s="139" t="s">
        <v>697</v>
      </c>
      <c r="H445" s="140">
        <v>5028</v>
      </c>
      <c r="I445" s="138">
        <v>4</v>
      </c>
      <c r="J445" s="141">
        <f>SUM('เลย '!F13)</f>
        <v>476548.8</v>
      </c>
      <c r="K445" s="142">
        <f>SUM('เลย '!AM13)</f>
        <v>639121.8899999999</v>
      </c>
      <c r="L445" s="143">
        <f>'เลย '!AN13</f>
        <v>528873.93999999994</v>
      </c>
      <c r="M445" s="143">
        <f>'เลย '!AO13</f>
        <v>523660.26999999996</v>
      </c>
      <c r="N445" s="139"/>
      <c r="O445" s="139"/>
      <c r="P445" s="139"/>
      <c r="Q445" s="131">
        <f t="shared" si="14"/>
        <v>5213.6699999999837</v>
      </c>
      <c r="R445" s="132">
        <f t="shared" si="15"/>
        <v>105.18574781225138</v>
      </c>
    </row>
    <row r="446" spans="1:18" x14ac:dyDescent="0.35">
      <c r="A446" s="138">
        <v>12</v>
      </c>
      <c r="B446" s="139" t="s">
        <v>60</v>
      </c>
      <c r="C446" s="139" t="s">
        <v>364</v>
      </c>
      <c r="D446" s="139" t="s">
        <v>365</v>
      </c>
      <c r="E446" s="139" t="s">
        <v>366</v>
      </c>
      <c r="F446" s="139" t="s">
        <v>180</v>
      </c>
      <c r="G446" s="139" t="s">
        <v>698</v>
      </c>
      <c r="H446" s="140">
        <v>3227</v>
      </c>
      <c r="I446" s="138">
        <v>3</v>
      </c>
      <c r="J446" s="141">
        <f>SUM('เลย '!F14)</f>
        <v>102886.3</v>
      </c>
      <c r="K446" s="142">
        <f>SUM('เลย '!AM14)</f>
        <v>155622.67000000001</v>
      </c>
      <c r="L446" s="143">
        <f>'เลย '!AN14</f>
        <v>442663.43</v>
      </c>
      <c r="M446" s="143">
        <f>'เลย '!AO14</f>
        <v>470002.96</v>
      </c>
      <c r="N446" s="139"/>
      <c r="O446" s="139"/>
      <c r="P446" s="139"/>
      <c r="Q446" s="131">
        <f t="shared" si="14"/>
        <v>-27339.530000000028</v>
      </c>
      <c r="R446" s="132">
        <f t="shared" si="15"/>
        <v>137.17490858382399</v>
      </c>
    </row>
    <row r="447" spans="1:18" x14ac:dyDescent="0.35">
      <c r="A447" s="138">
        <v>13</v>
      </c>
      <c r="B447" s="139" t="s">
        <v>60</v>
      </c>
      <c r="C447" s="139" t="s">
        <v>364</v>
      </c>
      <c r="D447" s="139" t="s">
        <v>365</v>
      </c>
      <c r="E447" s="139" t="s">
        <v>366</v>
      </c>
      <c r="F447" s="139" t="s">
        <v>180</v>
      </c>
      <c r="G447" s="139" t="s">
        <v>699</v>
      </c>
      <c r="H447" s="140">
        <v>5146</v>
      </c>
      <c r="I447" s="138">
        <v>4</v>
      </c>
      <c r="J447" s="141">
        <f>SUM('เลย '!F15)</f>
        <v>906555.51</v>
      </c>
      <c r="K447" s="142">
        <f>SUM('เลย '!AM15)</f>
        <v>1044951.61</v>
      </c>
      <c r="L447" s="143">
        <f>'เลย '!AN15</f>
        <v>438416.53</v>
      </c>
      <c r="M447" s="143">
        <f>'เลย '!AO15</f>
        <v>505794.65</v>
      </c>
      <c r="N447" s="139"/>
      <c r="O447" s="139"/>
      <c r="P447" s="139"/>
      <c r="Q447" s="131">
        <f t="shared" si="14"/>
        <v>-67378.12</v>
      </c>
      <c r="R447" s="132">
        <f t="shared" si="15"/>
        <v>85.195594636610963</v>
      </c>
    </row>
    <row r="448" spans="1:18" x14ac:dyDescent="0.35">
      <c r="A448" s="138">
        <v>14</v>
      </c>
      <c r="B448" s="139" t="s">
        <v>60</v>
      </c>
      <c r="C448" s="139" t="s">
        <v>364</v>
      </c>
      <c r="D448" s="139" t="s">
        <v>365</v>
      </c>
      <c r="E448" s="139" t="s">
        <v>366</v>
      </c>
      <c r="F448" s="139" t="s">
        <v>180</v>
      </c>
      <c r="G448" s="139" t="s">
        <v>700</v>
      </c>
      <c r="H448" s="140">
        <v>3255</v>
      </c>
      <c r="I448" s="138">
        <v>3</v>
      </c>
      <c r="J448" s="141">
        <f>SUM('เลย '!F16)</f>
        <v>188132.83</v>
      </c>
      <c r="K448" s="142">
        <f>SUM('เลย '!AM16)</f>
        <v>239354.83</v>
      </c>
      <c r="L448" s="143">
        <f>'เลย '!AN16</f>
        <v>371764.06</v>
      </c>
      <c r="M448" s="143">
        <f>'เลย '!AO16</f>
        <v>436123.93</v>
      </c>
      <c r="N448" s="139"/>
      <c r="O448" s="139"/>
      <c r="P448" s="139"/>
      <c r="Q448" s="131">
        <f t="shared" si="14"/>
        <v>-64359.869999999995</v>
      </c>
      <c r="R448" s="132">
        <f t="shared" si="15"/>
        <v>114.21322887864824</v>
      </c>
    </row>
    <row r="449" spans="1:18" x14ac:dyDescent="0.35">
      <c r="A449" s="138">
        <v>15</v>
      </c>
      <c r="B449" s="139" t="s">
        <v>60</v>
      </c>
      <c r="C449" s="139" t="s">
        <v>364</v>
      </c>
      <c r="D449" s="139" t="s">
        <v>365</v>
      </c>
      <c r="E449" s="139" t="s">
        <v>366</v>
      </c>
      <c r="F449" s="139" t="s">
        <v>180</v>
      </c>
      <c r="G449" s="139" t="s">
        <v>701</v>
      </c>
      <c r="H449" s="140">
        <v>4631</v>
      </c>
      <c r="I449" s="138">
        <v>4</v>
      </c>
      <c r="J449" s="141">
        <f>SUM('เลย '!F17)</f>
        <v>962107.44</v>
      </c>
      <c r="K449" s="142">
        <f>SUM('เลย '!AM17)</f>
        <v>1176642.54</v>
      </c>
      <c r="L449" s="143">
        <f>'เลย '!AN17</f>
        <v>399579.26</v>
      </c>
      <c r="M449" s="143">
        <f>'เลย '!AO17</f>
        <v>404049.18</v>
      </c>
      <c r="N449" s="139"/>
      <c r="O449" s="139"/>
      <c r="P449" s="139"/>
      <c r="Q449" s="131">
        <f t="shared" si="14"/>
        <v>-4469.9199999999837</v>
      </c>
      <c r="R449" s="132">
        <f t="shared" si="15"/>
        <v>86.283580220254805</v>
      </c>
    </row>
    <row r="450" spans="1:18" x14ac:dyDescent="0.35">
      <c r="A450" s="138">
        <v>16</v>
      </c>
      <c r="B450" s="139" t="s">
        <v>60</v>
      </c>
      <c r="C450" s="139" t="s">
        <v>364</v>
      </c>
      <c r="D450" s="139" t="s">
        <v>365</v>
      </c>
      <c r="E450" s="139" t="s">
        <v>366</v>
      </c>
      <c r="F450" s="139" t="s">
        <v>180</v>
      </c>
      <c r="G450" s="139" t="s">
        <v>702</v>
      </c>
      <c r="H450" s="140">
        <v>4306</v>
      </c>
      <c r="I450" s="138">
        <v>3</v>
      </c>
      <c r="J450" s="141">
        <f>SUM('เลย '!F18)</f>
        <v>592390.41</v>
      </c>
      <c r="K450" s="142">
        <f>SUM('เลย '!AM18)</f>
        <v>748601.38</v>
      </c>
      <c r="L450" s="143">
        <f>'เลย '!AN18</f>
        <v>463496.27</v>
      </c>
      <c r="M450" s="143">
        <f>'เลย '!AO18</f>
        <v>513604.58</v>
      </c>
      <c r="N450" s="139"/>
      <c r="O450" s="139"/>
      <c r="P450" s="139"/>
      <c r="Q450" s="131">
        <f t="shared" si="14"/>
        <v>-50108.31</v>
      </c>
      <c r="R450" s="132">
        <f t="shared" si="15"/>
        <v>107.63963539247563</v>
      </c>
    </row>
    <row r="451" spans="1:18" x14ac:dyDescent="0.35">
      <c r="A451" s="138">
        <v>17</v>
      </c>
      <c r="B451" s="139" t="s">
        <v>60</v>
      </c>
      <c r="C451" s="139" t="s">
        <v>364</v>
      </c>
      <c r="D451" s="139" t="s">
        <v>365</v>
      </c>
      <c r="E451" s="139" t="s">
        <v>366</v>
      </c>
      <c r="F451" s="139" t="s">
        <v>180</v>
      </c>
      <c r="G451" s="139" t="s">
        <v>703</v>
      </c>
      <c r="H451" s="140">
        <v>5667</v>
      </c>
      <c r="I451" s="138">
        <v>4</v>
      </c>
      <c r="J451" s="141">
        <f>SUM('เลย '!F19)</f>
        <v>1498769.81</v>
      </c>
      <c r="K451" s="142">
        <f>SUM('เลย '!AM19)</f>
        <v>1629681.81</v>
      </c>
      <c r="L451" s="143">
        <f>'เลย '!AN19</f>
        <v>242140.78999999998</v>
      </c>
      <c r="M451" s="143">
        <f>'เลย '!AO19</f>
        <v>467176.82</v>
      </c>
      <c r="N451" s="139"/>
      <c r="O451" s="139"/>
      <c r="P451" s="139"/>
      <c r="Q451" s="131">
        <f t="shared" si="14"/>
        <v>-225036.03000000003</v>
      </c>
      <c r="R451" s="132">
        <f t="shared" si="15"/>
        <v>42.728214222692777</v>
      </c>
    </row>
    <row r="452" spans="1:18" x14ac:dyDescent="0.35">
      <c r="A452" s="138">
        <v>18</v>
      </c>
      <c r="B452" s="139" t="s">
        <v>60</v>
      </c>
      <c r="C452" s="139" t="s">
        <v>364</v>
      </c>
      <c r="D452" s="139" t="s">
        <v>365</v>
      </c>
      <c r="E452" s="139" t="s">
        <v>366</v>
      </c>
      <c r="F452" s="139" t="s">
        <v>180</v>
      </c>
      <c r="G452" s="139" t="s">
        <v>704</v>
      </c>
      <c r="H452" s="140">
        <v>1990</v>
      </c>
      <c r="I452" s="138">
        <v>2</v>
      </c>
      <c r="J452" s="141">
        <f>SUM('เลย '!F20)</f>
        <v>201744.97</v>
      </c>
      <c r="K452" s="142">
        <f>SUM('เลย '!AM20)</f>
        <v>222610.54000000004</v>
      </c>
      <c r="L452" s="143">
        <f>'เลย '!AN20</f>
        <v>466207.95</v>
      </c>
      <c r="M452" s="143">
        <f>'เลย '!AO20</f>
        <v>402762.32999999996</v>
      </c>
      <c r="N452" s="139"/>
      <c r="O452" s="139"/>
      <c r="P452" s="139"/>
      <c r="Q452" s="131">
        <f t="shared" si="14"/>
        <v>63445.620000000054</v>
      </c>
      <c r="R452" s="132">
        <f t="shared" si="15"/>
        <v>234.27535175879399</v>
      </c>
    </row>
    <row r="453" spans="1:18" x14ac:dyDescent="0.35">
      <c r="A453" s="138">
        <v>19</v>
      </c>
      <c r="B453" s="139" t="s">
        <v>60</v>
      </c>
      <c r="C453" s="139" t="s">
        <v>364</v>
      </c>
      <c r="D453" s="139" t="s">
        <v>365</v>
      </c>
      <c r="E453" s="139" t="s">
        <v>366</v>
      </c>
      <c r="F453" s="139" t="s">
        <v>180</v>
      </c>
      <c r="G453" s="139" t="s">
        <v>705</v>
      </c>
      <c r="H453" s="140">
        <v>2504</v>
      </c>
      <c r="I453" s="138">
        <v>2</v>
      </c>
      <c r="J453" s="141">
        <f>SUM('เลย '!F21)</f>
        <v>353298.14</v>
      </c>
      <c r="K453" s="142">
        <f>SUM('เลย '!AM21)</f>
        <v>386434.96</v>
      </c>
      <c r="L453" s="143">
        <f>'เลย '!AN21</f>
        <v>411776.27</v>
      </c>
      <c r="M453" s="143">
        <f>'เลย '!AO21</f>
        <v>405853.17000000004</v>
      </c>
      <c r="N453" s="139"/>
      <c r="O453" s="139"/>
      <c r="P453" s="139"/>
      <c r="Q453" s="131">
        <f t="shared" si="14"/>
        <v>5923.0999999999767</v>
      </c>
      <c r="R453" s="132">
        <f t="shared" si="15"/>
        <v>164.44739217252396</v>
      </c>
    </row>
    <row r="454" spans="1:18" x14ac:dyDescent="0.35">
      <c r="A454" s="138">
        <v>20</v>
      </c>
      <c r="B454" s="139" t="s">
        <v>60</v>
      </c>
      <c r="C454" s="139" t="s">
        <v>364</v>
      </c>
      <c r="D454" s="139" t="s">
        <v>365</v>
      </c>
      <c r="E454" s="139" t="s">
        <v>366</v>
      </c>
      <c r="F454" s="139" t="s">
        <v>180</v>
      </c>
      <c r="G454" s="139" t="s">
        <v>706</v>
      </c>
      <c r="H454" s="140">
        <v>2869</v>
      </c>
      <c r="I454" s="138">
        <v>2</v>
      </c>
      <c r="J454" s="141">
        <f>SUM('เลย '!F22)</f>
        <v>105157.5</v>
      </c>
      <c r="K454" s="142">
        <f>SUM('เลย '!AM22)</f>
        <v>158014.09999999998</v>
      </c>
      <c r="L454" s="143">
        <f>'เลย '!AN22</f>
        <v>323173.23</v>
      </c>
      <c r="M454" s="143">
        <f>'เลย '!AO22</f>
        <v>399394.67</v>
      </c>
      <c r="N454" s="139"/>
      <c r="O454" s="139"/>
      <c r="P454" s="139"/>
      <c r="Q454" s="131">
        <f t="shared" si="14"/>
        <v>-76221.440000000002</v>
      </c>
      <c r="R454" s="132">
        <f t="shared" si="15"/>
        <v>112.64316138027186</v>
      </c>
    </row>
    <row r="455" spans="1:18" s="150" customFormat="1" x14ac:dyDescent="0.35">
      <c r="A455" s="144">
        <v>1</v>
      </c>
      <c r="B455" s="145" t="s">
        <v>60</v>
      </c>
      <c r="C455" s="145"/>
      <c r="D455" s="145"/>
      <c r="E455" s="145" t="s">
        <v>77</v>
      </c>
      <c r="F455" s="145"/>
      <c r="G455" s="145" t="s">
        <v>368</v>
      </c>
      <c r="H455" s="151">
        <f>SUM(H435:H454)</f>
        <v>73924</v>
      </c>
      <c r="I455" s="144"/>
      <c r="J455" s="147">
        <f>SUM(J435:J454)</f>
        <v>10115625.120000001</v>
      </c>
      <c r="K455" s="147">
        <f>SUM(K435:K454)</f>
        <v>12019317.750000002</v>
      </c>
      <c r="L455" s="147">
        <f>SUM(L435:L454)</f>
        <v>8517713.459999999</v>
      </c>
      <c r="M455" s="147">
        <f>SUM(M435:M454)</f>
        <v>9126635.6400000006</v>
      </c>
      <c r="N455" s="145">
        <v>19</v>
      </c>
      <c r="O455" s="145">
        <v>19</v>
      </c>
      <c r="P455" s="145">
        <f>N455-O455</f>
        <v>0</v>
      </c>
      <c r="Q455" s="148">
        <f t="shared" ref="Q455:Q518" si="17">L455-M455</f>
        <v>-608922.18000000156</v>
      </c>
      <c r="R455" s="149">
        <f>L455/H455</f>
        <v>115.22257264217303</v>
      </c>
    </row>
    <row r="456" spans="1:18" x14ac:dyDescent="0.35">
      <c r="A456" s="138">
        <v>1</v>
      </c>
      <c r="B456" s="139" t="s">
        <v>60</v>
      </c>
      <c r="C456" s="139" t="s">
        <v>369</v>
      </c>
      <c r="D456" s="139" t="s">
        <v>81</v>
      </c>
      <c r="E456" s="139" t="s">
        <v>370</v>
      </c>
      <c r="F456" s="139" t="s">
        <v>210</v>
      </c>
      <c r="G456" s="139" t="s">
        <v>371</v>
      </c>
      <c r="H456" s="140"/>
      <c r="I456" s="138"/>
      <c r="J456" s="141"/>
      <c r="K456" s="142"/>
      <c r="L456" s="143"/>
      <c r="M456" s="143"/>
      <c r="N456" s="139"/>
      <c r="O456" s="139"/>
      <c r="P456" s="139"/>
    </row>
    <row r="457" spans="1:18" x14ac:dyDescent="0.35">
      <c r="A457" s="138">
        <v>2</v>
      </c>
      <c r="B457" s="139" t="s">
        <v>60</v>
      </c>
      <c r="C457" s="139" t="s">
        <v>369</v>
      </c>
      <c r="D457" s="139" t="s">
        <v>81</v>
      </c>
      <c r="E457" s="139" t="s">
        <v>370</v>
      </c>
      <c r="F457" s="139" t="s">
        <v>180</v>
      </c>
      <c r="G457" s="139" t="s">
        <v>707</v>
      </c>
      <c r="H457" s="140">
        <v>1771</v>
      </c>
      <c r="I457" s="138">
        <v>2</v>
      </c>
      <c r="J457" s="141">
        <f>'เลย '!F23</f>
        <v>148951.69</v>
      </c>
      <c r="K457" s="142">
        <f>SUM('เลย '!AM23)</f>
        <v>143198.51999999999</v>
      </c>
      <c r="L457" s="143">
        <f>'เลย '!AN23</f>
        <v>243471</v>
      </c>
      <c r="M457" s="143">
        <f>'เลย '!AO23</f>
        <v>236003.66</v>
      </c>
      <c r="N457" s="139"/>
      <c r="O457" s="139"/>
      <c r="P457" s="139"/>
      <c r="Q457" s="131">
        <f t="shared" si="17"/>
        <v>7467.3399999999965</v>
      </c>
      <c r="R457" s="132">
        <f t="shared" ref="R457:R518" si="18">L457/H457</f>
        <v>137.47656691134952</v>
      </c>
    </row>
    <row r="458" spans="1:18" x14ac:dyDescent="0.35">
      <c r="A458" s="138">
        <v>3</v>
      </c>
      <c r="B458" s="139" t="s">
        <v>60</v>
      </c>
      <c r="C458" s="139" t="s">
        <v>369</v>
      </c>
      <c r="D458" s="139" t="s">
        <v>81</v>
      </c>
      <c r="E458" s="139" t="s">
        <v>370</v>
      </c>
      <c r="F458" s="139" t="s">
        <v>180</v>
      </c>
      <c r="G458" s="139" t="s">
        <v>708</v>
      </c>
      <c r="H458" s="140">
        <v>5076</v>
      </c>
      <c r="I458" s="138">
        <v>4</v>
      </c>
      <c r="J458" s="141">
        <f>'เลย '!F24</f>
        <v>424742.58</v>
      </c>
      <c r="K458" s="142">
        <f>SUM('เลย '!AM24)</f>
        <v>295480.5</v>
      </c>
      <c r="L458" s="143">
        <f>'เลย '!AN24</f>
        <v>473120.31</v>
      </c>
      <c r="M458" s="143">
        <f>'เลย '!AO24</f>
        <v>516994.19</v>
      </c>
      <c r="N458" s="139"/>
      <c r="O458" s="139"/>
      <c r="P458" s="139"/>
      <c r="Q458" s="131">
        <f t="shared" si="17"/>
        <v>-43873.880000000005</v>
      </c>
      <c r="R458" s="132">
        <f t="shared" si="18"/>
        <v>93.20731087470449</v>
      </c>
    </row>
    <row r="459" spans="1:18" x14ac:dyDescent="0.35">
      <c r="A459" s="138">
        <v>4</v>
      </c>
      <c r="B459" s="139" t="s">
        <v>60</v>
      </c>
      <c r="C459" s="139" t="s">
        <v>369</v>
      </c>
      <c r="D459" s="139" t="s">
        <v>81</v>
      </c>
      <c r="E459" s="139" t="s">
        <v>370</v>
      </c>
      <c r="F459" s="139" t="s">
        <v>180</v>
      </c>
      <c r="G459" s="139" t="s">
        <v>709</v>
      </c>
      <c r="H459" s="140">
        <v>1132</v>
      </c>
      <c r="I459" s="138">
        <v>1</v>
      </c>
      <c r="J459" s="141">
        <f>'เลย '!F25</f>
        <v>256820.86</v>
      </c>
      <c r="K459" s="142">
        <f>SUM('เลย '!AM25)</f>
        <v>230477.06999999995</v>
      </c>
      <c r="L459" s="143">
        <f>'เลย '!AN25</f>
        <v>482931.02</v>
      </c>
      <c r="M459" s="143">
        <f>'เลย '!AO25</f>
        <v>479562.8</v>
      </c>
      <c r="N459" s="139"/>
      <c r="O459" s="139"/>
      <c r="P459" s="139"/>
      <c r="Q459" s="131">
        <f t="shared" si="17"/>
        <v>3368.2200000000303</v>
      </c>
      <c r="R459" s="132">
        <f t="shared" si="18"/>
        <v>426.61750883392227</v>
      </c>
    </row>
    <row r="460" spans="1:18" x14ac:dyDescent="0.35">
      <c r="A460" s="138">
        <v>5</v>
      </c>
      <c r="B460" s="139" t="s">
        <v>60</v>
      </c>
      <c r="C460" s="139" t="s">
        <v>369</v>
      </c>
      <c r="D460" s="139" t="s">
        <v>81</v>
      </c>
      <c r="E460" s="139" t="s">
        <v>370</v>
      </c>
      <c r="F460" s="139" t="s">
        <v>180</v>
      </c>
      <c r="G460" s="139" t="s">
        <v>710</v>
      </c>
      <c r="H460" s="140">
        <v>2987</v>
      </c>
      <c r="I460" s="138">
        <v>2</v>
      </c>
      <c r="J460" s="141">
        <f>'เลย '!F26</f>
        <v>340812.84</v>
      </c>
      <c r="K460" s="142">
        <f>SUM('เลย '!AM26)</f>
        <v>254080.12000000002</v>
      </c>
      <c r="L460" s="143">
        <f>'เลย '!AN26</f>
        <v>253306.14</v>
      </c>
      <c r="M460" s="143">
        <f>'เลย '!AO26</f>
        <v>237152.55</v>
      </c>
      <c r="N460" s="139"/>
      <c r="O460" s="139"/>
      <c r="P460" s="139"/>
      <c r="Q460" s="131">
        <f t="shared" si="17"/>
        <v>16153.590000000026</v>
      </c>
      <c r="R460" s="132">
        <f t="shared" si="18"/>
        <v>84.802859055908939</v>
      </c>
    </row>
    <row r="461" spans="1:18" x14ac:dyDescent="0.35">
      <c r="A461" s="138">
        <v>6</v>
      </c>
      <c r="B461" s="139" t="s">
        <v>60</v>
      </c>
      <c r="C461" s="139" t="s">
        <v>369</v>
      </c>
      <c r="D461" s="139" t="s">
        <v>81</v>
      </c>
      <c r="E461" s="139" t="s">
        <v>370</v>
      </c>
      <c r="F461" s="139" t="s">
        <v>180</v>
      </c>
      <c r="G461" s="139" t="s">
        <v>711</v>
      </c>
      <c r="H461" s="140">
        <v>2340</v>
      </c>
      <c r="I461" s="138">
        <v>2</v>
      </c>
      <c r="J461" s="141">
        <f>'เลย '!F27</f>
        <v>153839.46</v>
      </c>
      <c r="K461" s="142">
        <f>SUM('เลย '!AM27)</f>
        <v>99415.709999999992</v>
      </c>
      <c r="L461" s="143">
        <f>'เลย '!AN27</f>
        <v>281230.5</v>
      </c>
      <c r="M461" s="143">
        <f>'เลย '!AO27</f>
        <v>413558.54</v>
      </c>
      <c r="N461" s="139"/>
      <c r="O461" s="139"/>
      <c r="P461" s="139"/>
      <c r="Q461" s="131">
        <f t="shared" si="17"/>
        <v>-132328.03999999998</v>
      </c>
      <c r="R461" s="132">
        <f t="shared" si="18"/>
        <v>120.18397435897435</v>
      </c>
    </row>
    <row r="462" spans="1:18" s="150" customFormat="1" x14ac:dyDescent="0.35">
      <c r="A462" s="144">
        <v>2</v>
      </c>
      <c r="B462" s="145" t="s">
        <v>60</v>
      </c>
      <c r="C462" s="145"/>
      <c r="D462" s="145"/>
      <c r="E462" s="145" t="s">
        <v>77</v>
      </c>
      <c r="F462" s="145"/>
      <c r="G462" s="145" t="s">
        <v>372</v>
      </c>
      <c r="H462" s="151">
        <f>SUM(H456:H461)</f>
        <v>13306</v>
      </c>
      <c r="I462" s="144"/>
      <c r="J462" s="147">
        <f>SUM(J456:J461)</f>
        <v>1325167.43</v>
      </c>
      <c r="K462" s="147">
        <f>SUM(K456:K461)</f>
        <v>1022651.9199999999</v>
      </c>
      <c r="L462" s="147">
        <f>SUM(L456:L461)</f>
        <v>1734058.9700000002</v>
      </c>
      <c r="M462" s="147">
        <f>SUM(M456:M461)</f>
        <v>1883271.74</v>
      </c>
      <c r="N462" s="145">
        <v>5</v>
      </c>
      <c r="O462" s="145">
        <v>5</v>
      </c>
      <c r="P462" s="145">
        <f>N462-O462</f>
        <v>0</v>
      </c>
      <c r="Q462" s="148">
        <f t="shared" si="17"/>
        <v>-149212.76999999979</v>
      </c>
      <c r="R462" s="149">
        <f>L462/H462</f>
        <v>130.32158199308583</v>
      </c>
    </row>
    <row r="463" spans="1:18" x14ac:dyDescent="0.35">
      <c r="A463" s="138">
        <v>1</v>
      </c>
      <c r="B463" s="139" t="s">
        <v>60</v>
      </c>
      <c r="C463" s="139" t="s">
        <v>373</v>
      </c>
      <c r="D463" s="139" t="s">
        <v>88</v>
      </c>
      <c r="E463" s="139" t="s">
        <v>374</v>
      </c>
      <c r="F463" s="139" t="s">
        <v>210</v>
      </c>
      <c r="G463" s="139" t="s">
        <v>375</v>
      </c>
      <c r="H463" s="140"/>
      <c r="I463" s="138"/>
      <c r="J463" s="141"/>
      <c r="K463" s="142"/>
      <c r="L463" s="143"/>
      <c r="M463" s="143"/>
      <c r="N463" s="139"/>
      <c r="O463" s="139"/>
      <c r="P463" s="139"/>
    </row>
    <row r="464" spans="1:18" x14ac:dyDescent="0.35">
      <c r="A464" s="138">
        <v>2</v>
      </c>
      <c r="B464" s="139" t="s">
        <v>60</v>
      </c>
      <c r="C464" s="139" t="s">
        <v>373</v>
      </c>
      <c r="D464" s="139" t="s">
        <v>88</v>
      </c>
      <c r="E464" s="139" t="s">
        <v>374</v>
      </c>
      <c r="F464" s="139" t="s">
        <v>180</v>
      </c>
      <c r="G464" s="139" t="s">
        <v>712</v>
      </c>
      <c r="H464" s="140">
        <v>4716</v>
      </c>
      <c r="I464" s="138">
        <v>4</v>
      </c>
      <c r="J464" s="141">
        <f>'เลย '!F28</f>
        <v>457303.89</v>
      </c>
      <c r="K464" s="142">
        <f>SUM('เลย '!AM28)</f>
        <v>380079.69000000006</v>
      </c>
      <c r="L464" s="143">
        <f>'เลย '!AN28</f>
        <v>890056.47</v>
      </c>
      <c r="M464" s="143">
        <f>'เลย '!AO28</f>
        <v>887913.62</v>
      </c>
      <c r="N464" s="139"/>
      <c r="O464" s="139"/>
      <c r="P464" s="139"/>
      <c r="Q464" s="131">
        <f t="shared" si="17"/>
        <v>2142.8499999999767</v>
      </c>
      <c r="R464" s="132">
        <f t="shared" si="18"/>
        <v>188.73122773536895</v>
      </c>
    </row>
    <row r="465" spans="1:18" x14ac:dyDescent="0.35">
      <c r="A465" s="138">
        <v>3</v>
      </c>
      <c r="B465" s="139" t="s">
        <v>60</v>
      </c>
      <c r="C465" s="139" t="s">
        <v>373</v>
      </c>
      <c r="D465" s="139" t="s">
        <v>88</v>
      </c>
      <c r="E465" s="139" t="s">
        <v>374</v>
      </c>
      <c r="F465" s="139" t="s">
        <v>180</v>
      </c>
      <c r="G465" s="139" t="s">
        <v>713</v>
      </c>
      <c r="H465" s="140">
        <v>2694</v>
      </c>
      <c r="I465" s="138">
        <v>2</v>
      </c>
      <c r="J465" s="141">
        <f>'เลย '!F29</f>
        <v>203218.9</v>
      </c>
      <c r="K465" s="142">
        <f>SUM('เลย '!AM29)</f>
        <v>223019.53999999998</v>
      </c>
      <c r="L465" s="143">
        <f>'เลย '!AN29</f>
        <v>294853.95</v>
      </c>
      <c r="M465" s="143">
        <f>'เลย '!AO29</f>
        <v>426092.9</v>
      </c>
      <c r="N465" s="139"/>
      <c r="O465" s="139"/>
      <c r="P465" s="139"/>
      <c r="Q465" s="131">
        <f t="shared" si="17"/>
        <v>-131238.95000000001</v>
      </c>
      <c r="R465" s="132">
        <f t="shared" si="18"/>
        <v>109.44838530066815</v>
      </c>
    </row>
    <row r="466" spans="1:18" x14ac:dyDescent="0.35">
      <c r="A466" s="138">
        <v>4</v>
      </c>
      <c r="B466" s="139" t="s">
        <v>60</v>
      </c>
      <c r="C466" s="139" t="s">
        <v>373</v>
      </c>
      <c r="D466" s="139" t="s">
        <v>88</v>
      </c>
      <c r="E466" s="139" t="s">
        <v>374</v>
      </c>
      <c r="F466" s="139" t="s">
        <v>180</v>
      </c>
      <c r="G466" s="139" t="s">
        <v>714</v>
      </c>
      <c r="H466" s="140">
        <v>3656</v>
      </c>
      <c r="I466" s="138">
        <v>3</v>
      </c>
      <c r="J466" s="141">
        <f>'เลย '!F30</f>
        <v>470124.72</v>
      </c>
      <c r="K466" s="142">
        <f>SUM('เลย '!AM30)</f>
        <v>499138.87999999995</v>
      </c>
      <c r="L466" s="143">
        <f>'เลย '!AN30</f>
        <v>230123.51</v>
      </c>
      <c r="M466" s="143">
        <f>'เลย '!AO30</f>
        <v>287704.24</v>
      </c>
      <c r="N466" s="139"/>
      <c r="O466" s="139"/>
      <c r="P466" s="139"/>
      <c r="Q466" s="131">
        <f t="shared" si="17"/>
        <v>-57580.729999999981</v>
      </c>
      <c r="R466" s="132">
        <f t="shared" si="18"/>
        <v>62.944067286652079</v>
      </c>
    </row>
    <row r="467" spans="1:18" x14ac:dyDescent="0.35">
      <c r="A467" s="138">
        <v>5</v>
      </c>
      <c r="B467" s="139" t="s">
        <v>60</v>
      </c>
      <c r="C467" s="139" t="s">
        <v>373</v>
      </c>
      <c r="D467" s="139" t="s">
        <v>88</v>
      </c>
      <c r="E467" s="139" t="s">
        <v>374</v>
      </c>
      <c r="F467" s="139" t="s">
        <v>180</v>
      </c>
      <c r="G467" s="139" t="s">
        <v>715</v>
      </c>
      <c r="H467" s="140">
        <v>4918</v>
      </c>
      <c r="I467" s="138">
        <v>4</v>
      </c>
      <c r="J467" s="141">
        <f>'เลย '!F31</f>
        <v>195696.57</v>
      </c>
      <c r="K467" s="142">
        <f>SUM('เลย '!AM31)</f>
        <v>256668.49999999997</v>
      </c>
      <c r="L467" s="143">
        <f>'เลย '!AN31</f>
        <v>530355.32999999996</v>
      </c>
      <c r="M467" s="143">
        <f>'เลย '!AO31</f>
        <v>580004.82999999996</v>
      </c>
      <c r="N467" s="139"/>
      <c r="O467" s="139"/>
      <c r="P467" s="139"/>
      <c r="Q467" s="131">
        <f t="shared" si="17"/>
        <v>-49649.5</v>
      </c>
      <c r="R467" s="132">
        <f t="shared" si="18"/>
        <v>107.83963603090686</v>
      </c>
    </row>
    <row r="468" spans="1:18" x14ac:dyDescent="0.35">
      <c r="A468" s="138">
        <v>6</v>
      </c>
      <c r="B468" s="139" t="s">
        <v>60</v>
      </c>
      <c r="C468" s="139" t="s">
        <v>373</v>
      </c>
      <c r="D468" s="139" t="s">
        <v>88</v>
      </c>
      <c r="E468" s="139" t="s">
        <v>374</v>
      </c>
      <c r="F468" s="139" t="s">
        <v>180</v>
      </c>
      <c r="G468" s="139" t="s">
        <v>716</v>
      </c>
      <c r="H468" s="140">
        <v>2308</v>
      </c>
      <c r="I468" s="138">
        <v>2</v>
      </c>
      <c r="J468" s="141">
        <f>'เลย '!F32</f>
        <v>220285.67</v>
      </c>
      <c r="K468" s="142">
        <f>SUM('เลย '!AM32)</f>
        <v>245982.48000000004</v>
      </c>
      <c r="L468" s="143">
        <f>'เลย '!AN32</f>
        <v>366316.27</v>
      </c>
      <c r="M468" s="143">
        <f>'เลย '!AO32</f>
        <v>423954.04000000004</v>
      </c>
      <c r="N468" s="139"/>
      <c r="O468" s="139"/>
      <c r="P468" s="139"/>
      <c r="Q468" s="131">
        <f t="shared" si="17"/>
        <v>-57637.770000000019</v>
      </c>
      <c r="R468" s="132">
        <f t="shared" si="18"/>
        <v>158.71588821490468</v>
      </c>
    </row>
    <row r="469" spans="1:18" x14ac:dyDescent="0.35">
      <c r="A469" s="138">
        <v>7</v>
      </c>
      <c r="B469" s="139" t="s">
        <v>60</v>
      </c>
      <c r="C469" s="139" t="s">
        <v>373</v>
      </c>
      <c r="D469" s="139" t="s">
        <v>88</v>
      </c>
      <c r="E469" s="139" t="s">
        <v>374</v>
      </c>
      <c r="F469" s="139" t="s">
        <v>180</v>
      </c>
      <c r="G469" s="139" t="s">
        <v>717</v>
      </c>
      <c r="H469" s="140">
        <v>1606</v>
      </c>
      <c r="I469" s="138">
        <v>2</v>
      </c>
      <c r="J469" s="141">
        <f>'เลย '!F33</f>
        <v>420394.97</v>
      </c>
      <c r="K469" s="142">
        <f>SUM('เลย '!AM33)</f>
        <v>485222.73</v>
      </c>
      <c r="L469" s="143">
        <f>'เลย '!AN33</f>
        <v>249690.28999999998</v>
      </c>
      <c r="M469" s="143">
        <f>'เลย '!AO33</f>
        <v>295008.77</v>
      </c>
      <c r="N469" s="139"/>
      <c r="O469" s="139"/>
      <c r="P469" s="139"/>
      <c r="Q469" s="131">
        <f t="shared" si="17"/>
        <v>-45318.48000000004</v>
      </c>
      <c r="R469" s="132">
        <f t="shared" si="18"/>
        <v>155.47340597758404</v>
      </c>
    </row>
    <row r="470" spans="1:18" x14ac:dyDescent="0.35">
      <c r="A470" s="138">
        <v>8</v>
      </c>
      <c r="B470" s="139" t="s">
        <v>60</v>
      </c>
      <c r="C470" s="139" t="s">
        <v>373</v>
      </c>
      <c r="D470" s="139" t="s">
        <v>88</v>
      </c>
      <c r="E470" s="139" t="s">
        <v>374</v>
      </c>
      <c r="F470" s="139" t="s">
        <v>180</v>
      </c>
      <c r="G470" s="139" t="s">
        <v>718</v>
      </c>
      <c r="H470" s="140">
        <v>2622</v>
      </c>
      <c r="I470" s="138">
        <v>2</v>
      </c>
      <c r="J470" s="141">
        <f>'เลย '!F34</f>
        <v>300871.52</v>
      </c>
      <c r="K470" s="142">
        <f>SUM('เลย '!AM34)</f>
        <v>73531.770000000019</v>
      </c>
      <c r="L470" s="143">
        <f>'เลย '!AN34</f>
        <v>501646.19999999995</v>
      </c>
      <c r="M470" s="143">
        <f>'เลย '!AO34</f>
        <v>556974.80000000005</v>
      </c>
      <c r="N470" s="139"/>
      <c r="O470" s="139"/>
      <c r="P470" s="139"/>
      <c r="Q470" s="131">
        <f t="shared" si="17"/>
        <v>-55328.600000000093</v>
      </c>
      <c r="R470" s="132">
        <f t="shared" si="18"/>
        <v>191.3219679633867</v>
      </c>
    </row>
    <row r="471" spans="1:18" x14ac:dyDescent="0.35">
      <c r="A471" s="138">
        <v>9</v>
      </c>
      <c r="B471" s="139" t="s">
        <v>60</v>
      </c>
      <c r="C471" s="139" t="s">
        <v>373</v>
      </c>
      <c r="D471" s="139" t="s">
        <v>88</v>
      </c>
      <c r="E471" s="139" t="s">
        <v>374</v>
      </c>
      <c r="F471" s="139" t="s">
        <v>180</v>
      </c>
      <c r="G471" s="139" t="s">
        <v>719</v>
      </c>
      <c r="H471" s="140">
        <v>2397</v>
      </c>
      <c r="I471" s="138">
        <v>2</v>
      </c>
      <c r="J471" s="141">
        <f>'เลย '!F35</f>
        <v>309894.08</v>
      </c>
      <c r="K471" s="142">
        <f>SUM('เลย '!AM35)</f>
        <v>85687.739999999991</v>
      </c>
      <c r="L471" s="143">
        <f>'เลย '!AN35</f>
        <v>139151.81</v>
      </c>
      <c r="M471" s="143">
        <f>'เลย '!AO35</f>
        <v>253539.38</v>
      </c>
      <c r="N471" s="139"/>
      <c r="O471" s="139"/>
      <c r="P471" s="139"/>
      <c r="Q471" s="131">
        <f t="shared" si="17"/>
        <v>-114387.57</v>
      </c>
      <c r="R471" s="132">
        <f t="shared" si="18"/>
        <v>58.052486441385064</v>
      </c>
    </row>
    <row r="472" spans="1:18" x14ac:dyDescent="0.35">
      <c r="A472" s="138">
        <v>10</v>
      </c>
      <c r="B472" s="139" t="s">
        <v>60</v>
      </c>
      <c r="C472" s="139" t="s">
        <v>373</v>
      </c>
      <c r="D472" s="139" t="s">
        <v>88</v>
      </c>
      <c r="E472" s="139" t="s">
        <v>374</v>
      </c>
      <c r="F472" s="139" t="s">
        <v>180</v>
      </c>
      <c r="G472" s="139" t="s">
        <v>720</v>
      </c>
      <c r="H472" s="140">
        <v>1711</v>
      </c>
      <c r="I472" s="138">
        <v>2</v>
      </c>
      <c r="J472" s="141">
        <f>'เลย '!F36</f>
        <v>99414.83</v>
      </c>
      <c r="K472" s="142">
        <f>SUM('เลย '!AM36)</f>
        <v>126146.46999999999</v>
      </c>
      <c r="L472" s="143">
        <f>'เลย '!AN36</f>
        <v>328398.95999999996</v>
      </c>
      <c r="M472" s="143">
        <f>'เลย '!AO36</f>
        <v>338846.99999999994</v>
      </c>
      <c r="N472" s="139"/>
      <c r="O472" s="139"/>
      <c r="P472" s="139"/>
      <c r="Q472" s="131">
        <f t="shared" si="17"/>
        <v>-10448.039999999979</v>
      </c>
      <c r="R472" s="132">
        <f t="shared" si="18"/>
        <v>191.93393337229688</v>
      </c>
    </row>
    <row r="473" spans="1:18" x14ac:dyDescent="0.35">
      <c r="A473" s="138">
        <v>11</v>
      </c>
      <c r="B473" s="139" t="s">
        <v>60</v>
      </c>
      <c r="C473" s="139" t="s">
        <v>373</v>
      </c>
      <c r="D473" s="139" t="s">
        <v>88</v>
      </c>
      <c r="E473" s="139" t="s">
        <v>374</v>
      </c>
      <c r="F473" s="139" t="s">
        <v>180</v>
      </c>
      <c r="G473" s="139" t="s">
        <v>721</v>
      </c>
      <c r="H473" s="140">
        <v>2477</v>
      </c>
      <c r="I473" s="138">
        <v>2</v>
      </c>
      <c r="J473" s="141">
        <f>'เลย '!F37</f>
        <v>132241.32</v>
      </c>
      <c r="K473" s="142">
        <f>SUM('เลย '!AM37)</f>
        <v>243424.33000000002</v>
      </c>
      <c r="L473" s="143">
        <f>'เลย '!AN37</f>
        <v>392221.92</v>
      </c>
      <c r="M473" s="143">
        <f>'เลย '!AO37</f>
        <v>455799.41</v>
      </c>
      <c r="N473" s="139"/>
      <c r="O473" s="139"/>
      <c r="P473" s="139"/>
      <c r="Q473" s="131">
        <f t="shared" si="17"/>
        <v>-63577.489999999991</v>
      </c>
      <c r="R473" s="132">
        <f t="shared" si="18"/>
        <v>158.34554703270084</v>
      </c>
    </row>
    <row r="474" spans="1:18" x14ac:dyDescent="0.35">
      <c r="A474" s="138">
        <v>12</v>
      </c>
      <c r="B474" s="139" t="s">
        <v>60</v>
      </c>
      <c r="C474" s="139" t="s">
        <v>373</v>
      </c>
      <c r="D474" s="139" t="s">
        <v>88</v>
      </c>
      <c r="E474" s="139" t="s">
        <v>374</v>
      </c>
      <c r="F474" s="139" t="s">
        <v>180</v>
      </c>
      <c r="G474" s="139" t="s">
        <v>722</v>
      </c>
      <c r="H474" s="140">
        <v>1987</v>
      </c>
      <c r="I474" s="138">
        <v>2</v>
      </c>
      <c r="J474" s="141">
        <f>'เลย '!F38</f>
        <v>72856.3</v>
      </c>
      <c r="K474" s="142">
        <f>SUM('เลย '!AM38)</f>
        <v>144068.45000000001</v>
      </c>
      <c r="L474" s="143">
        <f>'เลย '!AN38</f>
        <v>384404.9</v>
      </c>
      <c r="M474" s="143">
        <f>'เลย '!AO38</f>
        <v>446042.61</v>
      </c>
      <c r="N474" s="139"/>
      <c r="O474" s="139"/>
      <c r="P474" s="139"/>
      <c r="Q474" s="131">
        <f t="shared" si="17"/>
        <v>-61637.709999999963</v>
      </c>
      <c r="R474" s="132">
        <f t="shared" si="18"/>
        <v>193.45993960744843</v>
      </c>
    </row>
    <row r="475" spans="1:18" x14ac:dyDescent="0.35">
      <c r="A475" s="138">
        <v>13</v>
      </c>
      <c r="B475" s="139" t="s">
        <v>60</v>
      </c>
      <c r="C475" s="139" t="s">
        <v>373</v>
      </c>
      <c r="D475" s="139" t="s">
        <v>88</v>
      </c>
      <c r="E475" s="139" t="s">
        <v>374</v>
      </c>
      <c r="F475" s="139" t="s">
        <v>180</v>
      </c>
      <c r="G475" s="139" t="s">
        <v>723</v>
      </c>
      <c r="H475" s="140">
        <v>3047</v>
      </c>
      <c r="I475" s="138">
        <v>3</v>
      </c>
      <c r="J475" s="141">
        <f>'เลย '!F39</f>
        <v>556231.51</v>
      </c>
      <c r="K475" s="142">
        <f>SUM('เลย '!AM39)</f>
        <v>537340.06000000006</v>
      </c>
      <c r="L475" s="143">
        <f>'เลย '!AN39</f>
        <v>237441.81</v>
      </c>
      <c r="M475" s="143">
        <f>'เลย '!AO39</f>
        <v>8734421.7100000009</v>
      </c>
      <c r="N475" s="139"/>
      <c r="O475" s="139"/>
      <c r="P475" s="139"/>
      <c r="Q475" s="131">
        <f t="shared" si="17"/>
        <v>-8496979.9000000004</v>
      </c>
      <c r="R475" s="132">
        <f t="shared" si="18"/>
        <v>77.92642271086315</v>
      </c>
    </row>
    <row r="476" spans="1:18" x14ac:dyDescent="0.35">
      <c r="A476" s="138">
        <v>14</v>
      </c>
      <c r="B476" s="139" t="s">
        <v>60</v>
      </c>
      <c r="C476" s="139" t="s">
        <v>373</v>
      </c>
      <c r="D476" s="139" t="s">
        <v>88</v>
      </c>
      <c r="E476" s="139" t="s">
        <v>374</v>
      </c>
      <c r="F476" s="139" t="s">
        <v>180</v>
      </c>
      <c r="G476" s="139" t="s">
        <v>724</v>
      </c>
      <c r="H476" s="140">
        <v>2101</v>
      </c>
      <c r="I476" s="138">
        <v>2</v>
      </c>
      <c r="J476" s="141">
        <f>'เลย '!F40</f>
        <v>352046.21</v>
      </c>
      <c r="K476" s="142">
        <f>SUM('เลย '!AM40)</f>
        <v>155019.70000000001</v>
      </c>
      <c r="L476" s="143">
        <f>'เลย '!AN40</f>
        <v>403398.99999999994</v>
      </c>
      <c r="M476" s="143">
        <f>'เลย '!AO40</f>
        <v>486681.07</v>
      </c>
      <c r="N476" s="139"/>
      <c r="O476" s="139"/>
      <c r="P476" s="139"/>
      <c r="Q476" s="131">
        <f t="shared" si="17"/>
        <v>-83282.070000000065</v>
      </c>
      <c r="R476" s="132">
        <f t="shared" si="18"/>
        <v>192.00333174678721</v>
      </c>
    </row>
    <row r="477" spans="1:18" x14ac:dyDescent="0.35">
      <c r="A477" s="138">
        <v>15</v>
      </c>
      <c r="B477" s="139" t="s">
        <v>60</v>
      </c>
      <c r="C477" s="139" t="s">
        <v>373</v>
      </c>
      <c r="D477" s="139" t="s">
        <v>88</v>
      </c>
      <c r="E477" s="139" t="s">
        <v>374</v>
      </c>
      <c r="F477" s="139" t="s">
        <v>180</v>
      </c>
      <c r="G477" s="139" t="s">
        <v>725</v>
      </c>
      <c r="H477" s="140">
        <v>1995</v>
      </c>
      <c r="I477" s="138">
        <v>2</v>
      </c>
      <c r="J477" s="141">
        <f>'เลย '!F41</f>
        <v>279053.34999999998</v>
      </c>
      <c r="K477" s="142">
        <f>SUM('เลย '!AM41)</f>
        <v>245360.03999999995</v>
      </c>
      <c r="L477" s="143">
        <f>'เลย '!AN41</f>
        <v>351946.94</v>
      </c>
      <c r="M477" s="143">
        <f>'เลย '!AO41</f>
        <v>418879.52999999997</v>
      </c>
      <c r="N477" s="139"/>
      <c r="O477" s="139"/>
      <c r="P477" s="139"/>
      <c r="Q477" s="131">
        <f t="shared" si="17"/>
        <v>-66932.589999999967</v>
      </c>
      <c r="R477" s="132">
        <f t="shared" si="18"/>
        <v>176.41450626566416</v>
      </c>
    </row>
    <row r="478" spans="1:18" s="150" customFormat="1" x14ac:dyDescent="0.35">
      <c r="A478" s="144">
        <v>3</v>
      </c>
      <c r="B478" s="145" t="s">
        <v>60</v>
      </c>
      <c r="C478" s="145"/>
      <c r="D478" s="145"/>
      <c r="E478" s="145" t="s">
        <v>77</v>
      </c>
      <c r="F478" s="145"/>
      <c r="G478" s="145" t="s">
        <v>376</v>
      </c>
      <c r="H478" s="151">
        <f>SUM(H463:H477)</f>
        <v>38235</v>
      </c>
      <c r="I478" s="144"/>
      <c r="J478" s="147">
        <f>SUM(J463:J477)</f>
        <v>4069633.8400000003</v>
      </c>
      <c r="K478" s="147">
        <f>SUM(K463:K477)</f>
        <v>3700690.3800000008</v>
      </c>
      <c r="L478" s="147">
        <f>SUM(L463:L477)</f>
        <v>5300007.3599999994</v>
      </c>
      <c r="M478" s="147">
        <f>SUM(M463:M477)</f>
        <v>14591863.910000002</v>
      </c>
      <c r="N478" s="145">
        <v>14</v>
      </c>
      <c r="O478" s="145">
        <v>14</v>
      </c>
      <c r="P478" s="145">
        <f>N478-O478</f>
        <v>0</v>
      </c>
      <c r="Q478" s="148">
        <f t="shared" si="17"/>
        <v>-9291856.5500000026</v>
      </c>
      <c r="R478" s="149">
        <f>L478/H478</f>
        <v>138.61664338956453</v>
      </c>
    </row>
    <row r="479" spans="1:18" x14ac:dyDescent="0.35">
      <c r="A479" s="138">
        <v>1</v>
      </c>
      <c r="B479" s="139" t="s">
        <v>60</v>
      </c>
      <c r="C479" s="139" t="s">
        <v>377</v>
      </c>
      <c r="D479" s="139" t="s">
        <v>95</v>
      </c>
      <c r="E479" s="139" t="s">
        <v>378</v>
      </c>
      <c r="F479" s="139" t="s">
        <v>210</v>
      </c>
      <c r="G479" s="139" t="s">
        <v>379</v>
      </c>
      <c r="H479" s="140"/>
      <c r="I479" s="138"/>
      <c r="J479" s="141"/>
      <c r="K479" s="142"/>
      <c r="L479" s="143"/>
      <c r="M479" s="143"/>
      <c r="N479" s="139"/>
      <c r="O479" s="139"/>
      <c r="P479" s="139"/>
    </row>
    <row r="480" spans="1:18" x14ac:dyDescent="0.35">
      <c r="A480" s="138">
        <v>2</v>
      </c>
      <c r="B480" s="139" t="s">
        <v>60</v>
      </c>
      <c r="C480" s="139" t="s">
        <v>377</v>
      </c>
      <c r="D480" s="139" t="s">
        <v>95</v>
      </c>
      <c r="E480" s="139" t="s">
        <v>378</v>
      </c>
      <c r="F480" s="139" t="s">
        <v>180</v>
      </c>
      <c r="G480" s="139" t="s">
        <v>726</v>
      </c>
      <c r="H480" s="140">
        <v>3634</v>
      </c>
      <c r="I480" s="138">
        <v>3</v>
      </c>
      <c r="J480" s="141">
        <f>'เลย '!F42</f>
        <v>570416.02</v>
      </c>
      <c r="K480" s="142">
        <f>SUM('เลย '!AM42)</f>
        <v>602300.51</v>
      </c>
      <c r="L480" s="143">
        <f>'เลย '!AN42</f>
        <v>636459.6</v>
      </c>
      <c r="M480" s="143">
        <f>'เลย '!AO42</f>
        <v>441190.44999999995</v>
      </c>
      <c r="N480" s="139"/>
      <c r="O480" s="139"/>
      <c r="P480" s="139"/>
      <c r="Q480" s="131">
        <f t="shared" si="17"/>
        <v>195269.15000000002</v>
      </c>
      <c r="R480" s="132">
        <f t="shared" si="18"/>
        <v>175.14023115024764</v>
      </c>
    </row>
    <row r="481" spans="1:18" x14ac:dyDescent="0.35">
      <c r="A481" s="138">
        <v>3</v>
      </c>
      <c r="B481" s="139" t="s">
        <v>60</v>
      </c>
      <c r="C481" s="139" t="s">
        <v>377</v>
      </c>
      <c r="D481" s="139" t="s">
        <v>95</v>
      </c>
      <c r="E481" s="139" t="s">
        <v>378</v>
      </c>
      <c r="F481" s="139" t="s">
        <v>180</v>
      </c>
      <c r="G481" s="139" t="s">
        <v>727</v>
      </c>
      <c r="H481" s="140">
        <v>4970</v>
      </c>
      <c r="I481" s="138">
        <v>4</v>
      </c>
      <c r="J481" s="141">
        <f>'เลย '!F43</f>
        <v>780042.03</v>
      </c>
      <c r="K481" s="142">
        <f>SUM('เลย '!AM43)</f>
        <v>986607.02</v>
      </c>
      <c r="L481" s="143">
        <f>'เลย '!AN43</f>
        <v>917572.89</v>
      </c>
      <c r="M481" s="143">
        <f>'เลย '!AO43</f>
        <v>711532.41</v>
      </c>
      <c r="N481" s="139"/>
      <c r="O481" s="139"/>
      <c r="P481" s="139"/>
      <c r="Q481" s="131">
        <f t="shared" si="17"/>
        <v>206040.47999999998</v>
      </c>
      <c r="R481" s="132">
        <f t="shared" si="18"/>
        <v>184.62231187122737</v>
      </c>
    </row>
    <row r="482" spans="1:18" x14ac:dyDescent="0.35">
      <c r="A482" s="138">
        <v>4</v>
      </c>
      <c r="B482" s="139" t="s">
        <v>60</v>
      </c>
      <c r="C482" s="139" t="s">
        <v>377</v>
      </c>
      <c r="D482" s="139" t="s">
        <v>95</v>
      </c>
      <c r="E482" s="139" t="s">
        <v>378</v>
      </c>
      <c r="F482" s="139" t="s">
        <v>180</v>
      </c>
      <c r="G482" s="139" t="s">
        <v>728</v>
      </c>
      <c r="H482" s="140">
        <v>3463</v>
      </c>
      <c r="I482" s="138">
        <v>3</v>
      </c>
      <c r="J482" s="141">
        <f>'เลย '!F44</f>
        <v>852142.1</v>
      </c>
      <c r="K482" s="142">
        <f>SUM('เลย '!AM44)</f>
        <v>927067.07</v>
      </c>
      <c r="L482" s="143">
        <f>'เลย '!AN44</f>
        <v>625513.46</v>
      </c>
      <c r="M482" s="143">
        <f>'เลย '!AO44</f>
        <v>411023.72000000003</v>
      </c>
      <c r="N482" s="139"/>
      <c r="O482" s="139"/>
      <c r="P482" s="139"/>
      <c r="Q482" s="131">
        <f t="shared" si="17"/>
        <v>214489.73999999993</v>
      </c>
      <c r="R482" s="132">
        <f t="shared" si="18"/>
        <v>180.62762344787754</v>
      </c>
    </row>
    <row r="483" spans="1:18" x14ac:dyDescent="0.35">
      <c r="A483" s="138">
        <v>5</v>
      </c>
      <c r="B483" s="139" t="s">
        <v>60</v>
      </c>
      <c r="C483" s="139" t="s">
        <v>377</v>
      </c>
      <c r="D483" s="139" t="s">
        <v>95</v>
      </c>
      <c r="E483" s="139" t="s">
        <v>378</v>
      </c>
      <c r="F483" s="139" t="s">
        <v>180</v>
      </c>
      <c r="G483" s="139" t="s">
        <v>729</v>
      </c>
      <c r="H483" s="140">
        <v>1364</v>
      </c>
      <c r="I483" s="138">
        <v>1</v>
      </c>
      <c r="J483" s="141">
        <f>'เลย '!F45</f>
        <v>317853.26</v>
      </c>
      <c r="K483" s="142">
        <f>SUM('เลย '!AM45)</f>
        <v>342453.67</v>
      </c>
      <c r="L483" s="143">
        <f>'เลย '!AN45</f>
        <v>361830.83999999997</v>
      </c>
      <c r="M483" s="143">
        <f>'เลย '!AO45</f>
        <v>277427.32</v>
      </c>
      <c r="N483" s="139"/>
      <c r="O483" s="139"/>
      <c r="P483" s="139"/>
      <c r="Q483" s="131">
        <f t="shared" si="17"/>
        <v>84403.51999999996</v>
      </c>
      <c r="R483" s="132">
        <f t="shared" si="18"/>
        <v>265.27187683284455</v>
      </c>
    </row>
    <row r="484" spans="1:18" x14ac:dyDescent="0.35">
      <c r="A484" s="138">
        <v>6</v>
      </c>
      <c r="B484" s="139" t="s">
        <v>60</v>
      </c>
      <c r="C484" s="139" t="s">
        <v>377</v>
      </c>
      <c r="D484" s="139" t="s">
        <v>95</v>
      </c>
      <c r="E484" s="139" t="s">
        <v>378</v>
      </c>
      <c r="F484" s="139" t="s">
        <v>180</v>
      </c>
      <c r="G484" s="139" t="s">
        <v>730</v>
      </c>
      <c r="H484" s="140">
        <v>4858</v>
      </c>
      <c r="I484" s="138">
        <v>4</v>
      </c>
      <c r="J484" s="141">
        <f>'เลย '!F46</f>
        <v>364636.77</v>
      </c>
      <c r="K484" s="142">
        <f>SUM('เลย '!AM46)</f>
        <v>429692.43000000005</v>
      </c>
      <c r="L484" s="143">
        <f>'เลย '!AN46</f>
        <v>668586.67000000004</v>
      </c>
      <c r="M484" s="143">
        <f>'เลย '!AO46</f>
        <v>527524.78</v>
      </c>
      <c r="N484" s="139"/>
      <c r="O484" s="139"/>
      <c r="P484" s="139"/>
      <c r="Q484" s="131">
        <f t="shared" si="17"/>
        <v>141061.89000000001</v>
      </c>
      <c r="R484" s="132">
        <f t="shared" si="18"/>
        <v>137.62590983944011</v>
      </c>
    </row>
    <row r="485" spans="1:18" x14ac:dyDescent="0.35">
      <c r="A485" s="138">
        <v>7</v>
      </c>
      <c r="B485" s="139" t="s">
        <v>60</v>
      </c>
      <c r="C485" s="139" t="s">
        <v>377</v>
      </c>
      <c r="D485" s="139" t="s">
        <v>95</v>
      </c>
      <c r="E485" s="139" t="s">
        <v>378</v>
      </c>
      <c r="F485" s="139" t="s">
        <v>180</v>
      </c>
      <c r="G485" s="139" t="s">
        <v>731</v>
      </c>
      <c r="H485" s="140">
        <v>3450</v>
      </c>
      <c r="I485" s="138">
        <v>3</v>
      </c>
      <c r="J485" s="141">
        <f>'เลย '!F47</f>
        <v>794440.48</v>
      </c>
      <c r="K485" s="142">
        <f>SUM('เลย '!AM47)</f>
        <v>802035.63</v>
      </c>
      <c r="L485" s="143">
        <f>'เลย '!AN47</f>
        <v>654090.17999999993</v>
      </c>
      <c r="M485" s="143">
        <f>'เลย '!AO47</f>
        <v>464684.02</v>
      </c>
      <c r="N485" s="139"/>
      <c r="O485" s="139"/>
      <c r="P485" s="139"/>
      <c r="Q485" s="131">
        <f t="shared" si="17"/>
        <v>189406.15999999992</v>
      </c>
      <c r="R485" s="132">
        <f t="shared" si="18"/>
        <v>189.5913565217391</v>
      </c>
    </row>
    <row r="486" spans="1:18" x14ac:dyDescent="0.35">
      <c r="A486" s="138">
        <v>8</v>
      </c>
      <c r="B486" s="139" t="s">
        <v>60</v>
      </c>
      <c r="C486" s="139" t="s">
        <v>377</v>
      </c>
      <c r="D486" s="139" t="s">
        <v>95</v>
      </c>
      <c r="E486" s="139" t="s">
        <v>378</v>
      </c>
      <c r="F486" s="139" t="s">
        <v>180</v>
      </c>
      <c r="G486" s="139" t="s">
        <v>732</v>
      </c>
      <c r="H486" s="140">
        <v>2633</v>
      </c>
      <c r="I486" s="138">
        <v>2</v>
      </c>
      <c r="J486" s="141">
        <f>'เลย '!F48</f>
        <v>670512.67000000004</v>
      </c>
      <c r="K486" s="142">
        <f>SUM('เลย '!AM48)</f>
        <v>714915.97000000009</v>
      </c>
      <c r="L486" s="143">
        <f>'เลย '!AN48</f>
        <v>659726.07000000007</v>
      </c>
      <c r="M486" s="143">
        <f>'เลย '!AO48</f>
        <v>513185.27</v>
      </c>
      <c r="N486" s="139"/>
      <c r="O486" s="139"/>
      <c r="P486" s="139"/>
      <c r="Q486" s="131">
        <f t="shared" si="17"/>
        <v>146540.80000000005</v>
      </c>
      <c r="R486" s="132">
        <f t="shared" si="18"/>
        <v>250.56060387390812</v>
      </c>
    </row>
    <row r="487" spans="1:18" x14ac:dyDescent="0.35">
      <c r="A487" s="138">
        <v>9</v>
      </c>
      <c r="B487" s="139" t="s">
        <v>60</v>
      </c>
      <c r="C487" s="139" t="s">
        <v>377</v>
      </c>
      <c r="D487" s="139" t="s">
        <v>95</v>
      </c>
      <c r="E487" s="139" t="s">
        <v>378</v>
      </c>
      <c r="F487" s="139" t="s">
        <v>180</v>
      </c>
      <c r="G487" s="139" t="s">
        <v>733</v>
      </c>
      <c r="H487" s="140">
        <v>1642</v>
      </c>
      <c r="I487" s="138">
        <v>2</v>
      </c>
      <c r="J487" s="141">
        <f>'เลย '!F49</f>
        <v>488511.99</v>
      </c>
      <c r="K487" s="142">
        <f>SUM('เลย '!AM49)</f>
        <v>507573.95999999996</v>
      </c>
      <c r="L487" s="143">
        <f>'เลย '!AN49</f>
        <v>362789.01</v>
      </c>
      <c r="M487" s="143">
        <f>'เลย '!AO49</f>
        <v>270283.49</v>
      </c>
      <c r="N487" s="139"/>
      <c r="O487" s="139"/>
      <c r="P487" s="139"/>
      <c r="Q487" s="131">
        <f t="shared" si="17"/>
        <v>92505.520000000019</v>
      </c>
      <c r="R487" s="132">
        <f t="shared" si="18"/>
        <v>220.94336784409256</v>
      </c>
    </row>
    <row r="488" spans="1:18" x14ac:dyDescent="0.35">
      <c r="A488" s="138">
        <v>10</v>
      </c>
      <c r="B488" s="139" t="s">
        <v>60</v>
      </c>
      <c r="C488" s="139" t="s">
        <v>377</v>
      </c>
      <c r="D488" s="139" t="s">
        <v>95</v>
      </c>
      <c r="E488" s="139" t="s">
        <v>378</v>
      </c>
      <c r="F488" s="139" t="s">
        <v>180</v>
      </c>
      <c r="G488" s="139" t="s">
        <v>734</v>
      </c>
      <c r="H488" s="140">
        <v>2100</v>
      </c>
      <c r="I488" s="138">
        <v>2</v>
      </c>
      <c r="J488" s="141">
        <f>'เลย '!F50</f>
        <v>682442.03</v>
      </c>
      <c r="K488" s="142">
        <f>SUM('เลย '!AM50)</f>
        <v>703995.44</v>
      </c>
      <c r="L488" s="143">
        <f>'เลย '!AN50</f>
        <v>355893.93000000005</v>
      </c>
      <c r="M488" s="143">
        <f>'เลย '!AO50</f>
        <v>277943.45999999996</v>
      </c>
      <c r="N488" s="139"/>
      <c r="O488" s="139"/>
      <c r="P488" s="139"/>
      <c r="Q488" s="131">
        <f t="shared" si="17"/>
        <v>77950.470000000088</v>
      </c>
      <c r="R488" s="132">
        <f t="shared" si="18"/>
        <v>169.47330000000002</v>
      </c>
    </row>
    <row r="489" spans="1:18" x14ac:dyDescent="0.35">
      <c r="A489" s="138">
        <v>11</v>
      </c>
      <c r="B489" s="139" t="s">
        <v>60</v>
      </c>
      <c r="C489" s="139" t="s">
        <v>377</v>
      </c>
      <c r="D489" s="139" t="s">
        <v>95</v>
      </c>
      <c r="E489" s="139" t="s">
        <v>378</v>
      </c>
      <c r="F489" s="139" t="s">
        <v>180</v>
      </c>
      <c r="G489" s="139" t="s">
        <v>735</v>
      </c>
      <c r="H489" s="140">
        <v>1785</v>
      </c>
      <c r="I489" s="138">
        <v>2</v>
      </c>
      <c r="J489" s="141">
        <f>'เลย '!F51</f>
        <v>268581.37</v>
      </c>
      <c r="K489" s="142">
        <f>SUM('เลย '!AM51)</f>
        <v>318857.12999999995</v>
      </c>
      <c r="L489" s="143">
        <f>'เลย '!AN51</f>
        <v>394195.08</v>
      </c>
      <c r="M489" s="143">
        <f>'เลย '!AO51</f>
        <v>333506.09999999998</v>
      </c>
      <c r="N489" s="139"/>
      <c r="O489" s="139"/>
      <c r="P489" s="139"/>
      <c r="Q489" s="131">
        <f t="shared" si="17"/>
        <v>60688.98000000004</v>
      </c>
      <c r="R489" s="132">
        <f t="shared" si="18"/>
        <v>220.83757983193277</v>
      </c>
    </row>
    <row r="490" spans="1:18" s="150" customFormat="1" x14ac:dyDescent="0.35">
      <c r="A490" s="144">
        <v>4</v>
      </c>
      <c r="B490" s="145" t="s">
        <v>60</v>
      </c>
      <c r="C490" s="145"/>
      <c r="D490" s="145"/>
      <c r="E490" s="145" t="s">
        <v>77</v>
      </c>
      <c r="F490" s="145"/>
      <c r="G490" s="145" t="s">
        <v>380</v>
      </c>
      <c r="H490" s="151">
        <f>SUM(H479:H489)</f>
        <v>29899</v>
      </c>
      <c r="I490" s="144"/>
      <c r="J490" s="147">
        <f>SUM(J479:J489)</f>
        <v>5789578.7200000007</v>
      </c>
      <c r="K490" s="147">
        <f>SUM(K479:K489)</f>
        <v>6335498.8299999991</v>
      </c>
      <c r="L490" s="147">
        <f>SUM(L479:L489)</f>
        <v>5636657.7299999995</v>
      </c>
      <c r="M490" s="147">
        <f>SUM(M479:M489)</f>
        <v>4228301.0199999996</v>
      </c>
      <c r="N490" s="145">
        <v>10</v>
      </c>
      <c r="O490" s="145">
        <v>10</v>
      </c>
      <c r="P490" s="145">
        <f>N490-O490</f>
        <v>0</v>
      </c>
      <c r="Q490" s="148">
        <f t="shared" si="17"/>
        <v>1408356.71</v>
      </c>
      <c r="R490" s="149">
        <f>L490/H490</f>
        <v>188.52328606307901</v>
      </c>
    </row>
    <row r="491" spans="1:18" x14ac:dyDescent="0.35">
      <c r="A491" s="138">
        <v>1</v>
      </c>
      <c r="B491" s="139" t="s">
        <v>60</v>
      </c>
      <c r="C491" s="139" t="s">
        <v>381</v>
      </c>
      <c r="D491" s="139" t="s">
        <v>141</v>
      </c>
      <c r="E491" s="139" t="s">
        <v>382</v>
      </c>
      <c r="F491" s="139" t="s">
        <v>329</v>
      </c>
      <c r="G491" s="139" t="s">
        <v>383</v>
      </c>
      <c r="H491" s="140"/>
      <c r="I491" s="138"/>
      <c r="J491" s="141"/>
      <c r="K491" s="142"/>
      <c r="L491" s="143"/>
      <c r="M491" s="143"/>
      <c r="N491" s="139"/>
      <c r="O491" s="139"/>
      <c r="P491" s="139"/>
    </row>
    <row r="492" spans="1:18" x14ac:dyDescent="0.35">
      <c r="A492" s="138">
        <v>2</v>
      </c>
      <c r="B492" s="139" t="s">
        <v>60</v>
      </c>
      <c r="C492" s="139" t="s">
        <v>381</v>
      </c>
      <c r="D492" s="139" t="s">
        <v>141</v>
      </c>
      <c r="E492" s="139" t="s">
        <v>382</v>
      </c>
      <c r="F492" s="139" t="s">
        <v>180</v>
      </c>
      <c r="G492" s="139" t="s">
        <v>736</v>
      </c>
      <c r="H492" s="140">
        <v>1114</v>
      </c>
      <c r="I492" s="138">
        <v>1</v>
      </c>
      <c r="J492" s="141">
        <f>'เลย '!F52</f>
        <v>336952.1</v>
      </c>
      <c r="K492" s="142">
        <f>SUM('เลย '!AM52)</f>
        <v>349459.38</v>
      </c>
      <c r="L492" s="143">
        <f>'เลย '!AN52</f>
        <v>178434.87</v>
      </c>
      <c r="M492" s="143">
        <f>'เลย '!AO52</f>
        <v>204618.64</v>
      </c>
      <c r="N492" s="139"/>
      <c r="O492" s="139"/>
      <c r="P492" s="139"/>
      <c r="Q492" s="131">
        <f t="shared" si="17"/>
        <v>-26183.770000000019</v>
      </c>
      <c r="R492" s="132">
        <f t="shared" si="18"/>
        <v>160.17492818671454</v>
      </c>
    </row>
    <row r="493" spans="1:18" x14ac:dyDescent="0.35">
      <c r="A493" s="138">
        <v>3</v>
      </c>
      <c r="B493" s="139" t="s">
        <v>60</v>
      </c>
      <c r="C493" s="139" t="s">
        <v>381</v>
      </c>
      <c r="D493" s="139" t="s">
        <v>141</v>
      </c>
      <c r="E493" s="139" t="s">
        <v>382</v>
      </c>
      <c r="F493" s="139" t="s">
        <v>180</v>
      </c>
      <c r="G493" s="139" t="s">
        <v>737</v>
      </c>
      <c r="H493" s="140">
        <v>595</v>
      </c>
      <c r="I493" s="138">
        <v>1</v>
      </c>
      <c r="J493" s="141">
        <f>'เลย '!F53</f>
        <v>296470.48</v>
      </c>
      <c r="K493" s="142">
        <f>SUM('เลย '!AM53)</f>
        <v>369199.66000000003</v>
      </c>
      <c r="L493" s="143">
        <f>'เลย '!AN53</f>
        <v>106085.32</v>
      </c>
      <c r="M493" s="143">
        <f>'เลย '!AO53</f>
        <v>122601.16</v>
      </c>
      <c r="N493" s="139"/>
      <c r="O493" s="139"/>
      <c r="P493" s="139"/>
      <c r="Q493" s="131">
        <f t="shared" si="17"/>
        <v>-16515.839999999997</v>
      </c>
      <c r="R493" s="132">
        <f t="shared" si="18"/>
        <v>178.29465546218489</v>
      </c>
    </row>
    <row r="494" spans="1:18" x14ac:dyDescent="0.35">
      <c r="A494" s="138">
        <v>4</v>
      </c>
      <c r="B494" s="139" t="s">
        <v>60</v>
      </c>
      <c r="C494" s="139" t="s">
        <v>381</v>
      </c>
      <c r="D494" s="139" t="s">
        <v>141</v>
      </c>
      <c r="E494" s="139" t="s">
        <v>382</v>
      </c>
      <c r="F494" s="139" t="s">
        <v>180</v>
      </c>
      <c r="G494" s="139" t="s">
        <v>738</v>
      </c>
      <c r="H494" s="140">
        <v>1925</v>
      </c>
      <c r="I494" s="138">
        <v>2</v>
      </c>
      <c r="J494" s="141">
        <f>'เลย '!F54</f>
        <v>199496.33</v>
      </c>
      <c r="K494" s="142">
        <f>SUM('เลย '!AM54)</f>
        <v>243773.56</v>
      </c>
      <c r="L494" s="143">
        <f>'เลย '!AN54</f>
        <v>262094.78</v>
      </c>
      <c r="M494" s="143">
        <f>'เลย '!AO54</f>
        <v>287792.90000000002</v>
      </c>
      <c r="N494" s="139"/>
      <c r="O494" s="139"/>
      <c r="P494" s="139"/>
      <c r="Q494" s="131">
        <f t="shared" si="17"/>
        <v>-25698.120000000024</v>
      </c>
      <c r="R494" s="132">
        <f t="shared" si="18"/>
        <v>136.15313246753246</v>
      </c>
    </row>
    <row r="495" spans="1:18" x14ac:dyDescent="0.35">
      <c r="A495" s="138">
        <v>5</v>
      </c>
      <c r="B495" s="139" t="s">
        <v>60</v>
      </c>
      <c r="C495" s="139" t="s">
        <v>381</v>
      </c>
      <c r="D495" s="139" t="s">
        <v>141</v>
      </c>
      <c r="E495" s="139" t="s">
        <v>382</v>
      </c>
      <c r="F495" s="139" t="s">
        <v>180</v>
      </c>
      <c r="G495" s="139" t="s">
        <v>739</v>
      </c>
      <c r="H495" s="140">
        <v>3610</v>
      </c>
      <c r="I495" s="138">
        <v>3</v>
      </c>
      <c r="J495" s="141">
        <f>'เลย '!F55</f>
        <v>564640.28</v>
      </c>
      <c r="K495" s="142">
        <f>SUM('เลย '!AM55)</f>
        <v>655436.30000000005</v>
      </c>
      <c r="L495" s="143">
        <f>'เลย '!AN55</f>
        <v>535854.48</v>
      </c>
      <c r="M495" s="143">
        <f>'เลย '!AO55</f>
        <v>485513.57</v>
      </c>
      <c r="N495" s="139"/>
      <c r="O495" s="139"/>
      <c r="P495" s="139"/>
      <c r="Q495" s="131">
        <f t="shared" si="17"/>
        <v>50340.909999999974</v>
      </c>
      <c r="R495" s="132">
        <f t="shared" si="18"/>
        <v>148.43614404432134</v>
      </c>
    </row>
    <row r="496" spans="1:18" x14ac:dyDescent="0.35">
      <c r="A496" s="138">
        <v>6</v>
      </c>
      <c r="B496" s="139" t="s">
        <v>60</v>
      </c>
      <c r="C496" s="139" t="s">
        <v>381</v>
      </c>
      <c r="D496" s="139" t="s">
        <v>141</v>
      </c>
      <c r="E496" s="139" t="s">
        <v>382</v>
      </c>
      <c r="F496" s="139" t="s">
        <v>180</v>
      </c>
      <c r="G496" s="139" t="s">
        <v>740</v>
      </c>
      <c r="H496" s="140">
        <v>4226</v>
      </c>
      <c r="I496" s="138">
        <v>3</v>
      </c>
      <c r="J496" s="141">
        <f>'เลย '!F56</f>
        <v>472909.41</v>
      </c>
      <c r="K496" s="142">
        <f>SUM('เลย '!AM56)</f>
        <v>574704.32999999996</v>
      </c>
      <c r="L496" s="143">
        <f>'เลย '!AN56</f>
        <v>442255.93</v>
      </c>
      <c r="M496" s="143">
        <f>'เลย '!AO56</f>
        <v>400237.71</v>
      </c>
      <c r="N496" s="139"/>
      <c r="O496" s="139"/>
      <c r="P496" s="139"/>
      <c r="Q496" s="131">
        <f t="shared" si="17"/>
        <v>42018.219999999972</v>
      </c>
      <c r="R496" s="132">
        <f t="shared" si="18"/>
        <v>104.65119025082821</v>
      </c>
    </row>
    <row r="497" spans="1:18" x14ac:dyDescent="0.35">
      <c r="A497" s="138">
        <v>7</v>
      </c>
      <c r="B497" s="139" t="s">
        <v>60</v>
      </c>
      <c r="C497" s="139" t="s">
        <v>381</v>
      </c>
      <c r="D497" s="139" t="s">
        <v>141</v>
      </c>
      <c r="E497" s="139" t="s">
        <v>382</v>
      </c>
      <c r="F497" s="139" t="s">
        <v>180</v>
      </c>
      <c r="G497" s="139" t="s">
        <v>741</v>
      </c>
      <c r="H497" s="140">
        <v>2265</v>
      </c>
      <c r="I497" s="138">
        <v>2</v>
      </c>
      <c r="J497" s="141">
        <f>'เลย '!F57</f>
        <v>303814.28999999998</v>
      </c>
      <c r="K497" s="142">
        <f>SUM('เลย '!AM57)</f>
        <v>356966.42</v>
      </c>
      <c r="L497" s="143">
        <f>'เลย '!AN57</f>
        <v>452193.56</v>
      </c>
      <c r="M497" s="143">
        <f>'เลย '!AO57</f>
        <v>429549.24</v>
      </c>
      <c r="N497" s="139"/>
      <c r="O497" s="139"/>
      <c r="P497" s="139"/>
      <c r="Q497" s="131">
        <f t="shared" si="17"/>
        <v>22644.320000000007</v>
      </c>
      <c r="R497" s="132">
        <f t="shared" si="18"/>
        <v>199.64395584988964</v>
      </c>
    </row>
    <row r="498" spans="1:18" x14ac:dyDescent="0.35">
      <c r="A498" s="138">
        <v>8</v>
      </c>
      <c r="B498" s="139" t="s">
        <v>60</v>
      </c>
      <c r="C498" s="139" t="s">
        <v>381</v>
      </c>
      <c r="D498" s="139" t="s">
        <v>141</v>
      </c>
      <c r="E498" s="139" t="s">
        <v>382</v>
      </c>
      <c r="F498" s="139" t="s">
        <v>180</v>
      </c>
      <c r="G498" s="139" t="s">
        <v>742</v>
      </c>
      <c r="H498" s="140">
        <v>1848</v>
      </c>
      <c r="I498" s="138">
        <v>2</v>
      </c>
      <c r="J498" s="141">
        <f>'เลย '!F58</f>
        <v>167224.48000000001</v>
      </c>
      <c r="K498" s="142">
        <f>SUM('เลย '!AM58)</f>
        <v>186072.24000000002</v>
      </c>
      <c r="L498" s="143">
        <f>'เลย '!AN58</f>
        <v>205629.47999999998</v>
      </c>
      <c r="M498" s="143">
        <f>'เลย '!AO58</f>
        <v>254591.91</v>
      </c>
      <c r="N498" s="139"/>
      <c r="O498" s="139"/>
      <c r="P498" s="139"/>
      <c r="Q498" s="131">
        <f t="shared" si="17"/>
        <v>-48962.430000000022</v>
      </c>
      <c r="R498" s="132">
        <f t="shared" si="18"/>
        <v>111.27136363636363</v>
      </c>
    </row>
    <row r="499" spans="1:18" x14ac:dyDescent="0.35">
      <c r="A499" s="138">
        <v>9</v>
      </c>
      <c r="B499" s="139" t="s">
        <v>60</v>
      </c>
      <c r="C499" s="139" t="s">
        <v>381</v>
      </c>
      <c r="D499" s="139" t="s">
        <v>141</v>
      </c>
      <c r="E499" s="139" t="s">
        <v>382</v>
      </c>
      <c r="F499" s="139" t="s">
        <v>180</v>
      </c>
      <c r="G499" s="139" t="s">
        <v>743</v>
      </c>
      <c r="H499" s="140">
        <v>1945</v>
      </c>
      <c r="I499" s="138">
        <v>2</v>
      </c>
      <c r="J499" s="141">
        <f>'เลย '!F59</f>
        <v>118960.98</v>
      </c>
      <c r="K499" s="142">
        <f>SUM('เลย '!AM59)</f>
        <v>165889.68</v>
      </c>
      <c r="L499" s="143">
        <f>'เลย '!AN59</f>
        <v>326572.71999999997</v>
      </c>
      <c r="M499" s="143">
        <f>'เลย '!AO59</f>
        <v>304211.33</v>
      </c>
      <c r="N499" s="139"/>
      <c r="O499" s="139"/>
      <c r="P499" s="139"/>
      <c r="Q499" s="131">
        <f t="shared" si="17"/>
        <v>22361.389999999956</v>
      </c>
      <c r="R499" s="132">
        <f t="shared" si="18"/>
        <v>167.90371208226219</v>
      </c>
    </row>
    <row r="500" spans="1:18" x14ac:dyDescent="0.35">
      <c r="A500" s="138">
        <v>10</v>
      </c>
      <c r="B500" s="139" t="s">
        <v>60</v>
      </c>
      <c r="C500" s="139" t="s">
        <v>381</v>
      </c>
      <c r="D500" s="139" t="s">
        <v>141</v>
      </c>
      <c r="E500" s="139" t="s">
        <v>382</v>
      </c>
      <c r="F500" s="139" t="s">
        <v>180</v>
      </c>
      <c r="G500" s="139" t="s">
        <v>744</v>
      </c>
      <c r="H500" s="140">
        <v>4776</v>
      </c>
      <c r="I500" s="138">
        <v>4</v>
      </c>
      <c r="J500" s="141">
        <f>'เลย '!F60</f>
        <v>196493.95</v>
      </c>
      <c r="K500" s="142">
        <f>SUM('เลย '!AM60)</f>
        <v>264985.71000000002</v>
      </c>
      <c r="L500" s="143">
        <f>'เลย '!AN60</f>
        <v>548404.38</v>
      </c>
      <c r="M500" s="143">
        <f>'เลย '!AO60</f>
        <v>471213.20999999996</v>
      </c>
      <c r="N500" s="139"/>
      <c r="O500" s="139"/>
      <c r="P500" s="139"/>
      <c r="Q500" s="131">
        <f t="shared" si="17"/>
        <v>77191.170000000042</v>
      </c>
      <c r="R500" s="132">
        <f t="shared" si="18"/>
        <v>114.82503768844221</v>
      </c>
    </row>
    <row r="501" spans="1:18" x14ac:dyDescent="0.35">
      <c r="A501" s="138">
        <v>11</v>
      </c>
      <c r="B501" s="139" t="s">
        <v>60</v>
      </c>
      <c r="C501" s="139" t="s">
        <v>381</v>
      </c>
      <c r="D501" s="139" t="s">
        <v>141</v>
      </c>
      <c r="E501" s="139" t="s">
        <v>382</v>
      </c>
      <c r="F501" s="139" t="s">
        <v>180</v>
      </c>
      <c r="G501" s="139" t="s">
        <v>745</v>
      </c>
      <c r="H501" s="140">
        <v>5154</v>
      </c>
      <c r="I501" s="138">
        <v>4</v>
      </c>
      <c r="J501" s="141">
        <f>'เลย '!F61</f>
        <v>784215.85</v>
      </c>
      <c r="K501" s="142">
        <f>SUM('เลย '!AM61)</f>
        <v>1030947.15</v>
      </c>
      <c r="L501" s="143">
        <f>'เลย '!AN61</f>
        <v>698997.65999999992</v>
      </c>
      <c r="M501" s="143">
        <f>'เลย '!AO61</f>
        <v>636098.63</v>
      </c>
      <c r="N501" s="139"/>
      <c r="O501" s="139"/>
      <c r="P501" s="139"/>
      <c r="Q501" s="131">
        <f t="shared" si="17"/>
        <v>62899.029999999912</v>
      </c>
      <c r="R501" s="132">
        <f t="shared" si="18"/>
        <v>135.6223632130384</v>
      </c>
    </row>
    <row r="502" spans="1:18" x14ac:dyDescent="0.35">
      <c r="A502" s="138">
        <v>12</v>
      </c>
      <c r="B502" s="139" t="s">
        <v>60</v>
      </c>
      <c r="C502" s="139" t="s">
        <v>381</v>
      </c>
      <c r="D502" s="139" t="s">
        <v>141</v>
      </c>
      <c r="E502" s="139" t="s">
        <v>382</v>
      </c>
      <c r="F502" s="139" t="s">
        <v>180</v>
      </c>
      <c r="G502" s="139" t="s">
        <v>746</v>
      </c>
      <c r="H502" s="140">
        <v>3300</v>
      </c>
      <c r="I502" s="138">
        <v>3</v>
      </c>
      <c r="J502" s="141">
        <f>'เลย '!F62</f>
        <v>86224.28</v>
      </c>
      <c r="K502" s="142">
        <f>SUM('เลย '!AM62)</f>
        <v>157889.01999999999</v>
      </c>
      <c r="L502" s="143">
        <f>'เลย '!AN62</f>
        <v>347477.08999999997</v>
      </c>
      <c r="M502" s="143">
        <f>'เลย '!AO62</f>
        <v>373864.37</v>
      </c>
      <c r="N502" s="139"/>
      <c r="O502" s="139"/>
      <c r="P502" s="139"/>
      <c r="Q502" s="131">
        <f t="shared" si="17"/>
        <v>-26387.280000000028</v>
      </c>
      <c r="R502" s="132">
        <f t="shared" si="18"/>
        <v>105.29608787878787</v>
      </c>
    </row>
    <row r="503" spans="1:18" x14ac:dyDescent="0.35">
      <c r="A503" s="138">
        <v>13</v>
      </c>
      <c r="B503" s="139" t="s">
        <v>60</v>
      </c>
      <c r="C503" s="139" t="s">
        <v>381</v>
      </c>
      <c r="D503" s="139" t="s">
        <v>141</v>
      </c>
      <c r="E503" s="139" t="s">
        <v>382</v>
      </c>
      <c r="F503" s="139" t="s">
        <v>180</v>
      </c>
      <c r="G503" s="139" t="s">
        <v>747</v>
      </c>
      <c r="H503" s="140">
        <v>2046</v>
      </c>
      <c r="I503" s="138">
        <v>2</v>
      </c>
      <c r="J503" s="141">
        <f>'เลย '!F63</f>
        <v>198563.64</v>
      </c>
      <c r="K503" s="142">
        <f>SUM('เลย '!AM63)</f>
        <v>292112.25000000006</v>
      </c>
      <c r="L503" s="143">
        <f>'เลย '!AN63</f>
        <v>307650.21999999997</v>
      </c>
      <c r="M503" s="143">
        <f>'เลย '!AO63</f>
        <v>298474.83999999997</v>
      </c>
      <c r="N503" s="139"/>
      <c r="O503" s="139"/>
      <c r="P503" s="139"/>
      <c r="Q503" s="131">
        <f t="shared" si="17"/>
        <v>9175.3800000000047</v>
      </c>
      <c r="R503" s="132">
        <f t="shared" si="18"/>
        <v>150.36667644183771</v>
      </c>
    </row>
    <row r="504" spans="1:18" x14ac:dyDescent="0.35">
      <c r="A504" s="138">
        <v>14</v>
      </c>
      <c r="B504" s="139" t="s">
        <v>60</v>
      </c>
      <c r="C504" s="139" t="s">
        <v>381</v>
      </c>
      <c r="D504" s="139" t="s">
        <v>141</v>
      </c>
      <c r="E504" s="139" t="s">
        <v>382</v>
      </c>
      <c r="F504" s="139" t="s">
        <v>180</v>
      </c>
      <c r="G504" s="139" t="s">
        <v>748</v>
      </c>
      <c r="H504" s="140">
        <v>4503</v>
      </c>
      <c r="I504" s="138">
        <v>4</v>
      </c>
      <c r="J504" s="141">
        <f>'เลย '!F64</f>
        <v>109337.28</v>
      </c>
      <c r="K504" s="142">
        <f>SUM('เลย '!AM64)</f>
        <v>129207.57999999999</v>
      </c>
      <c r="L504" s="143">
        <f>'เลย '!AN64</f>
        <v>169534.97999999998</v>
      </c>
      <c r="M504" s="143">
        <f>'เลย '!AO64</f>
        <v>229174.99</v>
      </c>
      <c r="N504" s="139"/>
      <c r="O504" s="139"/>
      <c r="P504" s="139"/>
      <c r="Q504" s="131">
        <f t="shared" si="17"/>
        <v>-59640.010000000009</v>
      </c>
      <c r="R504" s="132">
        <f t="shared" si="18"/>
        <v>37.649340439706855</v>
      </c>
    </row>
    <row r="505" spans="1:18" s="150" customFormat="1" x14ac:dyDescent="0.35">
      <c r="A505" s="144">
        <v>5</v>
      </c>
      <c r="B505" s="145" t="s">
        <v>60</v>
      </c>
      <c r="C505" s="145"/>
      <c r="D505" s="145"/>
      <c r="E505" s="145" t="s">
        <v>77</v>
      </c>
      <c r="F505" s="145"/>
      <c r="G505" s="145" t="s">
        <v>384</v>
      </c>
      <c r="H505" s="151">
        <f>SUM(H491:H504)</f>
        <v>37307</v>
      </c>
      <c r="I505" s="144"/>
      <c r="J505" s="147">
        <f>SUM(J491:J504)</f>
        <v>3835303.3499999996</v>
      </c>
      <c r="K505" s="147">
        <f>SUM(K491:K504)</f>
        <v>4776643.28</v>
      </c>
      <c r="L505" s="147">
        <f>SUM(L491:L504)</f>
        <v>4581185.4699999988</v>
      </c>
      <c r="M505" s="147">
        <f>SUM(M491:M504)</f>
        <v>4497942.5</v>
      </c>
      <c r="N505" s="145">
        <v>13</v>
      </c>
      <c r="O505" s="145">
        <v>13</v>
      </c>
      <c r="P505" s="145">
        <f>N505-O505</f>
        <v>0</v>
      </c>
      <c r="Q505" s="148">
        <f t="shared" si="17"/>
        <v>83242.969999998808</v>
      </c>
      <c r="R505" s="149">
        <f>L505/H505</f>
        <v>122.79694078859193</v>
      </c>
    </row>
    <row r="506" spans="1:18" x14ac:dyDescent="0.35">
      <c r="A506" s="138">
        <v>1</v>
      </c>
      <c r="B506" s="139" t="s">
        <v>60</v>
      </c>
      <c r="C506" s="139" t="s">
        <v>385</v>
      </c>
      <c r="D506" s="139" t="s">
        <v>102</v>
      </c>
      <c r="E506" s="139" t="s">
        <v>386</v>
      </c>
      <c r="F506" s="139" t="s">
        <v>210</v>
      </c>
      <c r="G506" s="139" t="s">
        <v>387</v>
      </c>
      <c r="H506" s="140"/>
      <c r="I506" s="138"/>
      <c r="J506" s="141"/>
      <c r="K506" s="142"/>
      <c r="L506" s="143"/>
      <c r="M506" s="143"/>
      <c r="N506" s="139"/>
      <c r="O506" s="139"/>
      <c r="P506" s="139"/>
    </row>
    <row r="507" spans="1:18" x14ac:dyDescent="0.35">
      <c r="A507" s="138">
        <v>2</v>
      </c>
      <c r="B507" s="139" t="s">
        <v>60</v>
      </c>
      <c r="C507" s="139" t="s">
        <v>385</v>
      </c>
      <c r="D507" s="139" t="s">
        <v>102</v>
      </c>
      <c r="E507" s="139" t="s">
        <v>386</v>
      </c>
      <c r="F507" s="139" t="s">
        <v>180</v>
      </c>
      <c r="G507" s="139" t="s">
        <v>749</v>
      </c>
      <c r="H507" s="140">
        <v>1295</v>
      </c>
      <c r="I507" s="138">
        <v>1</v>
      </c>
      <c r="J507" s="141">
        <f>'เลย '!F65</f>
        <v>342988.89</v>
      </c>
      <c r="K507" s="142">
        <f>SUM('เลย '!AM65)</f>
        <v>326488.47000000003</v>
      </c>
      <c r="L507" s="143">
        <f>'เลย '!AN65</f>
        <v>300262.87</v>
      </c>
      <c r="M507" s="143">
        <f>'เลย '!AO65</f>
        <v>320888.7</v>
      </c>
      <c r="N507" s="139"/>
      <c r="O507" s="139"/>
      <c r="P507" s="139"/>
      <c r="Q507" s="131">
        <f t="shared" si="17"/>
        <v>-20625.830000000016</v>
      </c>
      <c r="R507" s="132">
        <f t="shared" si="18"/>
        <v>231.86322007722006</v>
      </c>
    </row>
    <row r="508" spans="1:18" x14ac:dyDescent="0.35">
      <c r="A508" s="138">
        <v>3</v>
      </c>
      <c r="B508" s="139" t="s">
        <v>60</v>
      </c>
      <c r="C508" s="139" t="s">
        <v>385</v>
      </c>
      <c r="D508" s="139" t="s">
        <v>102</v>
      </c>
      <c r="E508" s="139" t="s">
        <v>386</v>
      </c>
      <c r="F508" s="139" t="s">
        <v>180</v>
      </c>
      <c r="G508" s="139" t="s">
        <v>750</v>
      </c>
      <c r="H508" s="140">
        <v>1368</v>
      </c>
      <c r="I508" s="138">
        <v>1</v>
      </c>
      <c r="J508" s="141">
        <f>'เลย '!F66</f>
        <v>525617.19999999995</v>
      </c>
      <c r="K508" s="142">
        <f>SUM('เลย '!AM66)</f>
        <v>536131.36</v>
      </c>
      <c r="L508" s="143">
        <f>'เลย '!AN66</f>
        <v>309979.20999999996</v>
      </c>
      <c r="M508" s="143">
        <f>'เลย '!AO66</f>
        <v>296775.36</v>
      </c>
      <c r="N508" s="139"/>
      <c r="O508" s="139"/>
      <c r="P508" s="139"/>
      <c r="Q508" s="131">
        <f t="shared" si="17"/>
        <v>13203.849999999977</v>
      </c>
      <c r="R508" s="132">
        <f t="shared" si="18"/>
        <v>226.59298976608184</v>
      </c>
    </row>
    <row r="509" spans="1:18" x14ac:dyDescent="0.35">
      <c r="A509" s="138">
        <v>4</v>
      </c>
      <c r="B509" s="139" t="s">
        <v>60</v>
      </c>
      <c r="C509" s="139" t="s">
        <v>385</v>
      </c>
      <c r="D509" s="139" t="s">
        <v>102</v>
      </c>
      <c r="E509" s="139" t="s">
        <v>386</v>
      </c>
      <c r="F509" s="139" t="s">
        <v>180</v>
      </c>
      <c r="G509" s="139" t="s">
        <v>751</v>
      </c>
      <c r="H509" s="140">
        <v>2588</v>
      </c>
      <c r="I509" s="138">
        <v>2</v>
      </c>
      <c r="J509" s="141">
        <f>'เลย '!F67</f>
        <v>253533.72</v>
      </c>
      <c r="K509" s="142">
        <f>SUM('เลย '!AM67)</f>
        <v>302995.28000000003</v>
      </c>
      <c r="L509" s="143">
        <f>'เลย '!AN67</f>
        <v>285793.14</v>
      </c>
      <c r="M509" s="143">
        <f>'เลย '!AO67</f>
        <v>343523.33</v>
      </c>
      <c r="N509" s="139"/>
      <c r="O509" s="139"/>
      <c r="P509" s="139"/>
      <c r="Q509" s="131">
        <f t="shared" si="17"/>
        <v>-57730.19</v>
      </c>
      <c r="R509" s="132">
        <f t="shared" si="18"/>
        <v>110.43011591962906</v>
      </c>
    </row>
    <row r="510" spans="1:18" x14ac:dyDescent="0.35">
      <c r="A510" s="138">
        <v>5</v>
      </c>
      <c r="B510" s="139" t="s">
        <v>60</v>
      </c>
      <c r="C510" s="139" t="s">
        <v>385</v>
      </c>
      <c r="D510" s="139" t="s">
        <v>102</v>
      </c>
      <c r="E510" s="139" t="s">
        <v>386</v>
      </c>
      <c r="F510" s="139" t="s">
        <v>180</v>
      </c>
      <c r="G510" s="139" t="s">
        <v>752</v>
      </c>
      <c r="H510" s="140">
        <v>1190</v>
      </c>
      <c r="I510" s="138">
        <v>1</v>
      </c>
      <c r="J510" s="141">
        <f>'เลย '!F68</f>
        <v>325677.53000000003</v>
      </c>
      <c r="K510" s="142">
        <f>SUM('เลย '!AM68)</f>
        <v>359585.31000000006</v>
      </c>
      <c r="L510" s="143">
        <f>'เลย '!AN68</f>
        <v>287595.78000000003</v>
      </c>
      <c r="M510" s="143">
        <f>'เลย '!AO68</f>
        <v>331603.8</v>
      </c>
      <c r="N510" s="139"/>
      <c r="O510" s="139"/>
      <c r="P510" s="139"/>
      <c r="Q510" s="131">
        <f t="shared" si="17"/>
        <v>-44008.01999999996</v>
      </c>
      <c r="R510" s="132">
        <f t="shared" si="18"/>
        <v>241.67712605042018</v>
      </c>
    </row>
    <row r="511" spans="1:18" x14ac:dyDescent="0.35">
      <c r="A511" s="138">
        <v>6</v>
      </c>
      <c r="B511" s="139" t="s">
        <v>60</v>
      </c>
      <c r="C511" s="139" t="s">
        <v>385</v>
      </c>
      <c r="D511" s="139" t="s">
        <v>102</v>
      </c>
      <c r="E511" s="139" t="s">
        <v>386</v>
      </c>
      <c r="F511" s="139" t="s">
        <v>180</v>
      </c>
      <c r="G511" s="139" t="s">
        <v>753</v>
      </c>
      <c r="H511" s="140">
        <v>897</v>
      </c>
      <c r="I511" s="138">
        <v>1</v>
      </c>
      <c r="J511" s="141">
        <f>'เลย '!F69</f>
        <v>196103.87</v>
      </c>
      <c r="K511" s="142">
        <f>SUM('เลย '!AM69)</f>
        <v>162626.84</v>
      </c>
      <c r="L511" s="143">
        <f>'เลย '!AN69</f>
        <v>169642.65</v>
      </c>
      <c r="M511" s="143">
        <f>'เลย '!AO69</f>
        <v>238321.88</v>
      </c>
      <c r="N511" s="139"/>
      <c r="O511" s="139"/>
      <c r="P511" s="139"/>
      <c r="Q511" s="131">
        <f t="shared" si="17"/>
        <v>-68679.23000000001</v>
      </c>
      <c r="R511" s="132">
        <f t="shared" si="18"/>
        <v>189.12224080267558</v>
      </c>
    </row>
    <row r="512" spans="1:18" s="150" customFormat="1" x14ac:dyDescent="0.35">
      <c r="A512" s="144">
        <v>6</v>
      </c>
      <c r="B512" s="145" t="s">
        <v>60</v>
      </c>
      <c r="C512" s="145"/>
      <c r="D512" s="145"/>
      <c r="E512" s="145" t="s">
        <v>77</v>
      </c>
      <c r="F512" s="145"/>
      <c r="G512" s="145" t="s">
        <v>388</v>
      </c>
      <c r="H512" s="151">
        <f>SUM(H506:H511)</f>
        <v>7338</v>
      </c>
      <c r="I512" s="144"/>
      <c r="J512" s="147">
        <f>SUM(J506:J511)</f>
        <v>1643921.21</v>
      </c>
      <c r="K512" s="147">
        <f>SUM(K506:K511)</f>
        <v>1687827.2600000002</v>
      </c>
      <c r="L512" s="147">
        <f>SUM(L506:L511)</f>
        <v>1353273.65</v>
      </c>
      <c r="M512" s="147">
        <f>SUM(M506:M511)</f>
        <v>1531113.0700000003</v>
      </c>
      <c r="N512" s="145">
        <v>5</v>
      </c>
      <c r="O512" s="145">
        <v>5</v>
      </c>
      <c r="P512" s="145">
        <f>N512-O512</f>
        <v>0</v>
      </c>
      <c r="Q512" s="148">
        <f t="shared" si="17"/>
        <v>-177839.42000000039</v>
      </c>
      <c r="R512" s="149">
        <f>L512/H512</f>
        <v>184.41995775415643</v>
      </c>
    </row>
    <row r="513" spans="1:18" x14ac:dyDescent="0.35">
      <c r="A513" s="138">
        <v>1</v>
      </c>
      <c r="B513" s="139" t="s">
        <v>60</v>
      </c>
      <c r="C513" s="139" t="s">
        <v>389</v>
      </c>
      <c r="D513" s="139" t="s">
        <v>109</v>
      </c>
      <c r="E513" s="139" t="s">
        <v>390</v>
      </c>
      <c r="F513" s="139" t="s">
        <v>210</v>
      </c>
      <c r="G513" s="139" t="s">
        <v>391</v>
      </c>
      <c r="H513" s="140"/>
      <c r="I513" s="138"/>
      <c r="J513" s="141"/>
      <c r="K513" s="142"/>
      <c r="L513" s="143"/>
      <c r="M513" s="143"/>
      <c r="N513" s="139"/>
      <c r="O513" s="139"/>
      <c r="P513" s="139"/>
    </row>
    <row r="514" spans="1:18" x14ac:dyDescent="0.35">
      <c r="A514" s="138">
        <v>2</v>
      </c>
      <c r="B514" s="139" t="s">
        <v>60</v>
      </c>
      <c r="C514" s="139" t="s">
        <v>389</v>
      </c>
      <c r="D514" s="139" t="s">
        <v>109</v>
      </c>
      <c r="E514" s="139" t="s">
        <v>390</v>
      </c>
      <c r="F514" s="139" t="s">
        <v>180</v>
      </c>
      <c r="G514" s="139" t="s">
        <v>754</v>
      </c>
      <c r="H514" s="140">
        <v>2172</v>
      </c>
      <c r="I514" s="138">
        <v>2</v>
      </c>
      <c r="J514" s="141">
        <f>'เลย '!F70</f>
        <v>274738.90000000002</v>
      </c>
      <c r="K514" s="142">
        <f>SUM('เลย '!AM70)</f>
        <v>345590.83</v>
      </c>
      <c r="L514" s="143">
        <f>'เลย '!AN70</f>
        <v>396051.05</v>
      </c>
      <c r="M514" s="143">
        <f>'เลย '!AO70</f>
        <v>358522.98000000004</v>
      </c>
      <c r="N514" s="139"/>
      <c r="O514" s="139"/>
      <c r="P514" s="139"/>
      <c r="Q514" s="131">
        <f t="shared" si="17"/>
        <v>37528.069999999949</v>
      </c>
      <c r="R514" s="132">
        <f t="shared" si="18"/>
        <v>182.34394567219152</v>
      </c>
    </row>
    <row r="515" spans="1:18" x14ac:dyDescent="0.35">
      <c r="A515" s="138">
        <v>3</v>
      </c>
      <c r="B515" s="139" t="s">
        <v>60</v>
      </c>
      <c r="C515" s="139" t="s">
        <v>389</v>
      </c>
      <c r="D515" s="139" t="s">
        <v>109</v>
      </c>
      <c r="E515" s="139" t="s">
        <v>390</v>
      </c>
      <c r="F515" s="139" t="s">
        <v>180</v>
      </c>
      <c r="G515" s="139" t="s">
        <v>755</v>
      </c>
      <c r="H515" s="140">
        <v>3964</v>
      </c>
      <c r="I515" s="138">
        <v>3</v>
      </c>
      <c r="J515" s="141">
        <f>'เลย '!F71</f>
        <v>857665.72</v>
      </c>
      <c r="K515" s="142">
        <f>SUM('เลย '!AM71)</f>
        <v>971009.0199999999</v>
      </c>
      <c r="L515" s="143">
        <f>'เลย '!AN71</f>
        <v>657365.63</v>
      </c>
      <c r="M515" s="143">
        <f>'เลย '!AO71</f>
        <v>557775.22</v>
      </c>
      <c r="N515" s="139"/>
      <c r="O515" s="139"/>
      <c r="P515" s="139"/>
      <c r="Q515" s="131">
        <f t="shared" si="17"/>
        <v>99590.410000000033</v>
      </c>
      <c r="R515" s="132">
        <f t="shared" si="18"/>
        <v>165.83391271442986</v>
      </c>
    </row>
    <row r="516" spans="1:18" x14ac:dyDescent="0.35">
      <c r="A516" s="138">
        <v>4</v>
      </c>
      <c r="B516" s="139" t="s">
        <v>60</v>
      </c>
      <c r="C516" s="139" t="s">
        <v>389</v>
      </c>
      <c r="D516" s="139" t="s">
        <v>109</v>
      </c>
      <c r="E516" s="139" t="s">
        <v>390</v>
      </c>
      <c r="F516" s="139" t="s">
        <v>180</v>
      </c>
      <c r="G516" s="139" t="s">
        <v>756</v>
      </c>
      <c r="H516" s="140">
        <v>1498</v>
      </c>
      <c r="I516" s="138">
        <v>1</v>
      </c>
      <c r="J516" s="141">
        <f>'เลย '!F72</f>
        <v>229449.82</v>
      </c>
      <c r="K516" s="142">
        <f>SUM('เลย '!AM72)</f>
        <v>235857.5</v>
      </c>
      <c r="L516" s="143">
        <f>'เลย '!AN72</f>
        <v>323172.95</v>
      </c>
      <c r="M516" s="143">
        <f>'เลย '!AO72</f>
        <v>276283.51</v>
      </c>
      <c r="N516" s="139"/>
      <c r="O516" s="139"/>
      <c r="P516" s="139"/>
      <c r="Q516" s="131">
        <f t="shared" si="17"/>
        <v>46889.440000000002</v>
      </c>
      <c r="R516" s="132">
        <f t="shared" si="18"/>
        <v>215.73628170894526</v>
      </c>
    </row>
    <row r="517" spans="1:18" x14ac:dyDescent="0.35">
      <c r="A517" s="138">
        <v>5</v>
      </c>
      <c r="B517" s="139" t="s">
        <v>60</v>
      </c>
      <c r="C517" s="139" t="s">
        <v>389</v>
      </c>
      <c r="D517" s="139" t="s">
        <v>109</v>
      </c>
      <c r="E517" s="139" t="s">
        <v>390</v>
      </c>
      <c r="F517" s="139" t="s">
        <v>180</v>
      </c>
      <c r="G517" s="139" t="s">
        <v>757</v>
      </c>
      <c r="H517" s="140">
        <v>1440</v>
      </c>
      <c r="I517" s="138">
        <v>1</v>
      </c>
      <c r="J517" s="141">
        <f>'เลย '!F73</f>
        <v>126906.42</v>
      </c>
      <c r="K517" s="142">
        <f>SUM('เลย '!AM73)</f>
        <v>103107.60999999999</v>
      </c>
      <c r="L517" s="143">
        <f>'เลย '!AN73</f>
        <v>344420.33</v>
      </c>
      <c r="M517" s="143">
        <f>'เลย '!AO73</f>
        <v>412058.14999999997</v>
      </c>
      <c r="N517" s="139"/>
      <c r="O517" s="139"/>
      <c r="P517" s="139"/>
      <c r="Q517" s="131">
        <f t="shared" si="17"/>
        <v>-67637.819999999949</v>
      </c>
      <c r="R517" s="132">
        <f t="shared" si="18"/>
        <v>239.18078472222223</v>
      </c>
    </row>
    <row r="518" spans="1:18" x14ac:dyDescent="0.35">
      <c r="A518" s="138">
        <v>6</v>
      </c>
      <c r="B518" s="139" t="s">
        <v>60</v>
      </c>
      <c r="C518" s="139" t="s">
        <v>389</v>
      </c>
      <c r="D518" s="139" t="s">
        <v>109</v>
      </c>
      <c r="E518" s="139" t="s">
        <v>390</v>
      </c>
      <c r="F518" s="139" t="s">
        <v>180</v>
      </c>
      <c r="G518" s="139" t="s">
        <v>758</v>
      </c>
      <c r="H518" s="140">
        <v>1880</v>
      </c>
      <c r="I518" s="138">
        <v>2</v>
      </c>
      <c r="J518" s="141">
        <f>'เลย '!F74</f>
        <v>222009.4</v>
      </c>
      <c r="K518" s="142">
        <f>SUM('เลย '!AM74)</f>
        <v>241949.28</v>
      </c>
      <c r="L518" s="143">
        <f>'เลย '!AN74</f>
        <v>316286.96999999997</v>
      </c>
      <c r="M518" s="143">
        <f>'เลย '!AO74</f>
        <v>274155.45</v>
      </c>
      <c r="N518" s="139"/>
      <c r="O518" s="139"/>
      <c r="P518" s="139"/>
      <c r="Q518" s="131">
        <f t="shared" si="17"/>
        <v>42131.51999999996</v>
      </c>
      <c r="R518" s="132">
        <f t="shared" si="18"/>
        <v>168.23774999999998</v>
      </c>
    </row>
    <row r="519" spans="1:18" x14ac:dyDescent="0.35">
      <c r="A519" s="138">
        <v>7</v>
      </c>
      <c r="B519" s="139" t="s">
        <v>60</v>
      </c>
      <c r="C519" s="139" t="s">
        <v>389</v>
      </c>
      <c r="D519" s="139" t="s">
        <v>109</v>
      </c>
      <c r="E519" s="139" t="s">
        <v>390</v>
      </c>
      <c r="F519" s="139" t="s">
        <v>180</v>
      </c>
      <c r="G519" s="139" t="s">
        <v>759</v>
      </c>
      <c r="H519" s="140">
        <v>2455</v>
      </c>
      <c r="I519" s="138">
        <v>2</v>
      </c>
      <c r="J519" s="141">
        <f>'เลย '!F75</f>
        <v>261406.25</v>
      </c>
      <c r="K519" s="142">
        <f>SUM('เลย '!AM75)</f>
        <v>305480.89</v>
      </c>
      <c r="L519" s="143">
        <f>'เลย '!AN75</f>
        <v>453046.63</v>
      </c>
      <c r="M519" s="143">
        <f>'เลย '!AO75</f>
        <v>428859.94</v>
      </c>
      <c r="N519" s="139"/>
      <c r="O519" s="139"/>
      <c r="P519" s="139"/>
      <c r="Q519" s="131">
        <f t="shared" ref="Q519:Q582" si="19">L519-M519</f>
        <v>24186.690000000002</v>
      </c>
      <c r="R519" s="132">
        <f t="shared" ref="R519:R581" si="20">L519/H519</f>
        <v>184.54037881873728</v>
      </c>
    </row>
    <row r="520" spans="1:18" s="150" customFormat="1" x14ac:dyDescent="0.35">
      <c r="A520" s="144">
        <v>7</v>
      </c>
      <c r="B520" s="145" t="s">
        <v>60</v>
      </c>
      <c r="C520" s="145"/>
      <c r="D520" s="145"/>
      <c r="E520" s="145" t="s">
        <v>77</v>
      </c>
      <c r="F520" s="145"/>
      <c r="G520" s="145" t="s">
        <v>392</v>
      </c>
      <c r="H520" s="151">
        <f>SUM(H513:H519)</f>
        <v>13409</v>
      </c>
      <c r="I520" s="144"/>
      <c r="J520" s="147">
        <f>SUM(J513:J519)</f>
        <v>1972176.51</v>
      </c>
      <c r="K520" s="147">
        <f>SUM(K513:K519)</f>
        <v>2202995.13</v>
      </c>
      <c r="L520" s="147">
        <f>SUM(L513:L519)</f>
        <v>2490343.56</v>
      </c>
      <c r="M520" s="147">
        <f>SUM(M513:M519)</f>
        <v>2307655.25</v>
      </c>
      <c r="N520" s="145">
        <v>6</v>
      </c>
      <c r="O520" s="145">
        <v>6</v>
      </c>
      <c r="P520" s="145">
        <f>N520-O520</f>
        <v>0</v>
      </c>
      <c r="Q520" s="148">
        <f t="shared" si="19"/>
        <v>182688.31000000006</v>
      </c>
      <c r="R520" s="149">
        <f>L520/H520</f>
        <v>185.72179580878515</v>
      </c>
    </row>
    <row r="521" spans="1:18" x14ac:dyDescent="0.35">
      <c r="A521" s="138">
        <v>1</v>
      </c>
      <c r="B521" s="139" t="s">
        <v>60</v>
      </c>
      <c r="C521" s="139" t="s">
        <v>393</v>
      </c>
      <c r="D521" s="139" t="s">
        <v>116</v>
      </c>
      <c r="E521" s="139" t="s">
        <v>394</v>
      </c>
      <c r="F521" s="139" t="s">
        <v>210</v>
      </c>
      <c r="G521" s="139" t="s">
        <v>395</v>
      </c>
      <c r="H521" s="140"/>
      <c r="I521" s="138"/>
      <c r="J521" s="141"/>
      <c r="K521" s="142"/>
      <c r="L521" s="143"/>
      <c r="M521" s="143"/>
      <c r="N521" s="139"/>
      <c r="O521" s="139"/>
      <c r="P521" s="139"/>
    </row>
    <row r="522" spans="1:18" x14ac:dyDescent="0.35">
      <c r="A522" s="138">
        <v>2</v>
      </c>
      <c r="B522" s="139" t="s">
        <v>60</v>
      </c>
      <c r="C522" s="139" t="s">
        <v>393</v>
      </c>
      <c r="D522" s="139" t="s">
        <v>116</v>
      </c>
      <c r="E522" s="139" t="s">
        <v>394</v>
      </c>
      <c r="F522" s="139" t="s">
        <v>180</v>
      </c>
      <c r="G522" s="139" t="s">
        <v>760</v>
      </c>
      <c r="H522" s="140">
        <v>1765</v>
      </c>
      <c r="I522" s="138">
        <v>2</v>
      </c>
      <c r="J522" s="141">
        <f>'เลย '!F76</f>
        <v>206243.18</v>
      </c>
      <c r="K522" s="142">
        <f>SUM('เลย '!AM76)</f>
        <v>222159.24999999997</v>
      </c>
      <c r="L522" s="143">
        <f>'เลย '!AN76</f>
        <v>350844.14</v>
      </c>
      <c r="M522" s="143">
        <f>'เลย '!AO76</f>
        <v>275289.14</v>
      </c>
      <c r="N522" s="139"/>
      <c r="O522" s="139"/>
      <c r="P522" s="139"/>
      <c r="Q522" s="131">
        <f t="shared" si="19"/>
        <v>75555</v>
      </c>
      <c r="R522" s="132">
        <f t="shared" si="20"/>
        <v>198.77854957507083</v>
      </c>
    </row>
    <row r="523" spans="1:18" x14ac:dyDescent="0.35">
      <c r="A523" s="138">
        <v>3</v>
      </c>
      <c r="B523" s="139" t="s">
        <v>60</v>
      </c>
      <c r="C523" s="139" t="s">
        <v>393</v>
      </c>
      <c r="D523" s="139" t="s">
        <v>116</v>
      </c>
      <c r="E523" s="139" t="s">
        <v>394</v>
      </c>
      <c r="F523" s="139" t="s">
        <v>180</v>
      </c>
      <c r="G523" s="139" t="s">
        <v>761</v>
      </c>
      <c r="H523" s="140">
        <v>2349</v>
      </c>
      <c r="I523" s="138">
        <v>2</v>
      </c>
      <c r="J523" s="141">
        <f>'เลย '!F77</f>
        <v>303490.89</v>
      </c>
      <c r="K523" s="142">
        <f>SUM('เลย '!AM77)</f>
        <v>356042.46</v>
      </c>
      <c r="L523" s="143">
        <f>'เลย '!AN77</f>
        <v>476601.55</v>
      </c>
      <c r="M523" s="143">
        <f>'เลย '!AO77</f>
        <v>414913.95999999996</v>
      </c>
      <c r="N523" s="139"/>
      <c r="O523" s="139"/>
      <c r="P523" s="139"/>
      <c r="Q523" s="131">
        <f t="shared" si="19"/>
        <v>61687.590000000026</v>
      </c>
      <c r="R523" s="132">
        <f t="shared" si="20"/>
        <v>202.89550872711791</v>
      </c>
    </row>
    <row r="524" spans="1:18" x14ac:dyDescent="0.35">
      <c r="A524" s="138">
        <v>4</v>
      </c>
      <c r="B524" s="139" t="s">
        <v>60</v>
      </c>
      <c r="C524" s="139" t="s">
        <v>393</v>
      </c>
      <c r="D524" s="139" t="s">
        <v>116</v>
      </c>
      <c r="E524" s="139" t="s">
        <v>394</v>
      </c>
      <c r="F524" s="139" t="s">
        <v>180</v>
      </c>
      <c r="G524" s="139" t="s">
        <v>762</v>
      </c>
      <c r="H524" s="140">
        <v>2942</v>
      </c>
      <c r="I524" s="138">
        <v>2</v>
      </c>
      <c r="J524" s="141">
        <f>'เลย '!F78</f>
        <v>293965.49</v>
      </c>
      <c r="K524" s="142">
        <f>SUM('เลย '!AM78)</f>
        <v>271347.28000000003</v>
      </c>
      <c r="L524" s="143">
        <f>'เลย '!AN78</f>
        <v>315638.38</v>
      </c>
      <c r="M524" s="143">
        <f>'เลย '!AO78</f>
        <v>342226.26999999996</v>
      </c>
      <c r="N524" s="139"/>
      <c r="O524" s="139"/>
      <c r="P524" s="139"/>
      <c r="Q524" s="131">
        <f t="shared" si="19"/>
        <v>-26587.889999999956</v>
      </c>
      <c r="R524" s="132">
        <f t="shared" si="20"/>
        <v>107.28700883752549</v>
      </c>
    </row>
    <row r="525" spans="1:18" x14ac:dyDescent="0.35">
      <c r="A525" s="138">
        <v>5</v>
      </c>
      <c r="B525" s="139" t="s">
        <v>60</v>
      </c>
      <c r="C525" s="139" t="s">
        <v>393</v>
      </c>
      <c r="D525" s="139" t="s">
        <v>116</v>
      </c>
      <c r="E525" s="139" t="s">
        <v>394</v>
      </c>
      <c r="F525" s="139" t="s">
        <v>180</v>
      </c>
      <c r="G525" s="139" t="s">
        <v>763</v>
      </c>
      <c r="H525" s="140">
        <v>2523</v>
      </c>
      <c r="I525" s="138">
        <v>2</v>
      </c>
      <c r="J525" s="141">
        <f>'เลย '!F79</f>
        <v>628816.19999999995</v>
      </c>
      <c r="K525" s="142">
        <f>SUM('เลย '!AM79)</f>
        <v>574254.53999999992</v>
      </c>
      <c r="L525" s="143">
        <f>'เลย '!AN79</f>
        <v>452279.2</v>
      </c>
      <c r="M525" s="143">
        <f>'เลย '!AO79</f>
        <v>316302.65999999997</v>
      </c>
      <c r="N525" s="139"/>
      <c r="O525" s="139"/>
      <c r="P525" s="139"/>
      <c r="Q525" s="131">
        <f t="shared" si="19"/>
        <v>135976.54000000004</v>
      </c>
      <c r="R525" s="132">
        <f t="shared" si="20"/>
        <v>179.2624653190646</v>
      </c>
    </row>
    <row r="526" spans="1:18" x14ac:dyDescent="0.35">
      <c r="A526" s="138">
        <v>6</v>
      </c>
      <c r="B526" s="139" t="s">
        <v>60</v>
      </c>
      <c r="C526" s="139" t="s">
        <v>393</v>
      </c>
      <c r="D526" s="139" t="s">
        <v>116</v>
      </c>
      <c r="E526" s="139" t="s">
        <v>394</v>
      </c>
      <c r="F526" s="139" t="s">
        <v>180</v>
      </c>
      <c r="G526" s="139" t="s">
        <v>764</v>
      </c>
      <c r="H526" s="140">
        <v>4280</v>
      </c>
      <c r="I526" s="138">
        <v>3</v>
      </c>
      <c r="J526" s="141">
        <f>'เลย '!F80</f>
        <v>853066.72</v>
      </c>
      <c r="K526" s="142">
        <f>SUM('เลย '!AM80)</f>
        <v>886145.51</v>
      </c>
      <c r="L526" s="143">
        <f>'เลย '!AN80</f>
        <v>356648.99</v>
      </c>
      <c r="M526" s="143">
        <f>'เลย '!AO80</f>
        <v>168569.44</v>
      </c>
      <c r="N526" s="139"/>
      <c r="O526" s="139"/>
      <c r="P526" s="139"/>
      <c r="Q526" s="131">
        <f t="shared" si="19"/>
        <v>188079.55</v>
      </c>
      <c r="R526" s="132">
        <f t="shared" si="20"/>
        <v>83.329203271028035</v>
      </c>
    </row>
    <row r="527" spans="1:18" x14ac:dyDescent="0.35">
      <c r="A527" s="138">
        <v>7</v>
      </c>
      <c r="B527" s="139" t="s">
        <v>60</v>
      </c>
      <c r="C527" s="139" t="s">
        <v>393</v>
      </c>
      <c r="D527" s="139" t="s">
        <v>116</v>
      </c>
      <c r="E527" s="139" t="s">
        <v>394</v>
      </c>
      <c r="F527" s="139" t="s">
        <v>180</v>
      </c>
      <c r="G527" s="139" t="s">
        <v>765</v>
      </c>
      <c r="H527" s="140">
        <v>2682</v>
      </c>
      <c r="I527" s="138">
        <v>2</v>
      </c>
      <c r="J527" s="141">
        <f>'เลย '!F81</f>
        <v>557447.14</v>
      </c>
      <c r="K527" s="142">
        <f>SUM('เลย '!AM81)</f>
        <v>560679.30000000005</v>
      </c>
      <c r="L527" s="143">
        <f>'เลย '!AN81</f>
        <v>323124.66000000003</v>
      </c>
      <c r="M527" s="143">
        <f>'เลย '!AO81</f>
        <v>186290.72</v>
      </c>
      <c r="N527" s="139"/>
      <c r="O527" s="139"/>
      <c r="P527" s="139"/>
      <c r="Q527" s="131">
        <f t="shared" si="19"/>
        <v>136833.94000000003</v>
      </c>
      <c r="R527" s="132">
        <f t="shared" si="20"/>
        <v>120.47899328859062</v>
      </c>
    </row>
    <row r="528" spans="1:18" x14ac:dyDescent="0.35">
      <c r="A528" s="138">
        <v>8</v>
      </c>
      <c r="B528" s="139" t="s">
        <v>60</v>
      </c>
      <c r="C528" s="139" t="s">
        <v>393</v>
      </c>
      <c r="D528" s="139" t="s">
        <v>116</v>
      </c>
      <c r="E528" s="139" t="s">
        <v>394</v>
      </c>
      <c r="F528" s="139" t="s">
        <v>180</v>
      </c>
      <c r="G528" s="139" t="s">
        <v>766</v>
      </c>
      <c r="H528" s="140">
        <v>742</v>
      </c>
      <c r="I528" s="138">
        <v>1</v>
      </c>
      <c r="J528" s="141">
        <f>'เลย '!F82</f>
        <v>337615.86</v>
      </c>
      <c r="K528" s="142">
        <f>SUM('เลย '!AM82)</f>
        <v>320831.12</v>
      </c>
      <c r="L528" s="143">
        <f>'เลย '!AN82</f>
        <v>301058.42000000004</v>
      </c>
      <c r="M528" s="143">
        <f>'เลย '!AO82</f>
        <v>195938.82</v>
      </c>
      <c r="N528" s="139"/>
      <c r="O528" s="139"/>
      <c r="P528" s="139"/>
      <c r="Q528" s="131">
        <f t="shared" si="19"/>
        <v>105119.60000000003</v>
      </c>
      <c r="R528" s="132">
        <f t="shared" si="20"/>
        <v>405.73911051212946</v>
      </c>
    </row>
    <row r="529" spans="1:18" x14ac:dyDescent="0.35">
      <c r="A529" s="138">
        <v>9</v>
      </c>
      <c r="B529" s="139" t="s">
        <v>60</v>
      </c>
      <c r="C529" s="139" t="s">
        <v>393</v>
      </c>
      <c r="D529" s="139" t="s">
        <v>116</v>
      </c>
      <c r="E529" s="139" t="s">
        <v>394</v>
      </c>
      <c r="F529" s="139" t="s">
        <v>180</v>
      </c>
      <c r="G529" s="139" t="s">
        <v>767</v>
      </c>
      <c r="H529" s="140">
        <v>697</v>
      </c>
      <c r="I529" s="138">
        <v>1</v>
      </c>
      <c r="J529" s="141">
        <f>'เลย '!F83</f>
        <v>487910.59</v>
      </c>
      <c r="K529" s="142">
        <f>SUM('เลย '!AM83)</f>
        <v>482960.69</v>
      </c>
      <c r="L529" s="143">
        <f>'เลย '!AN83</f>
        <v>356053.91000000003</v>
      </c>
      <c r="M529" s="143">
        <f>'เลย '!AO83</f>
        <v>268354.42</v>
      </c>
      <c r="N529" s="139"/>
      <c r="O529" s="139"/>
      <c r="P529" s="139"/>
      <c r="Q529" s="131">
        <f t="shared" si="19"/>
        <v>87699.490000000049</v>
      </c>
      <c r="R529" s="132">
        <f t="shared" si="20"/>
        <v>510.83774748923963</v>
      </c>
    </row>
    <row r="530" spans="1:18" x14ac:dyDescent="0.35">
      <c r="A530" s="138">
        <v>10</v>
      </c>
      <c r="B530" s="139" t="s">
        <v>60</v>
      </c>
      <c r="C530" s="139" t="s">
        <v>393</v>
      </c>
      <c r="D530" s="139" t="s">
        <v>116</v>
      </c>
      <c r="E530" s="139" t="s">
        <v>394</v>
      </c>
      <c r="F530" s="139" t="s">
        <v>180</v>
      </c>
      <c r="G530" s="139" t="s">
        <v>768</v>
      </c>
      <c r="H530" s="140">
        <v>783</v>
      </c>
      <c r="I530" s="138">
        <v>1</v>
      </c>
      <c r="J530" s="141">
        <f>'เลย '!F84</f>
        <v>286264.11</v>
      </c>
      <c r="K530" s="142">
        <f>SUM('เลย '!AM84)</f>
        <v>269729.89</v>
      </c>
      <c r="L530" s="143">
        <f>'เลย '!AN84</f>
        <v>70950.5</v>
      </c>
      <c r="M530" s="143">
        <f>'เลย '!AO84</f>
        <v>125078.02</v>
      </c>
      <c r="N530" s="139"/>
      <c r="O530" s="139"/>
      <c r="P530" s="139"/>
      <c r="Q530" s="131">
        <f t="shared" si="19"/>
        <v>-54127.520000000004</v>
      </c>
      <c r="R530" s="132">
        <f t="shared" si="20"/>
        <v>90.613665389527455</v>
      </c>
    </row>
    <row r="531" spans="1:18" s="150" customFormat="1" x14ac:dyDescent="0.35">
      <c r="A531" s="144">
        <v>8</v>
      </c>
      <c r="B531" s="145" t="s">
        <v>60</v>
      </c>
      <c r="C531" s="145"/>
      <c r="D531" s="145"/>
      <c r="E531" s="145" t="s">
        <v>77</v>
      </c>
      <c r="F531" s="145"/>
      <c r="G531" s="145" t="s">
        <v>396</v>
      </c>
      <c r="H531" s="151">
        <f>SUM(H522:H530)</f>
        <v>18763</v>
      </c>
      <c r="I531" s="144"/>
      <c r="J531" s="147">
        <f>SUM(J521:J530)</f>
        <v>3954820.1799999997</v>
      </c>
      <c r="K531" s="147">
        <f>SUM(K521:K530)</f>
        <v>3944150.04</v>
      </c>
      <c r="L531" s="147">
        <f>SUM(L521:L530)</f>
        <v>3003199.75</v>
      </c>
      <c r="M531" s="147">
        <f>SUM(M521:M530)</f>
        <v>2292963.4499999997</v>
      </c>
      <c r="N531" s="145">
        <v>9</v>
      </c>
      <c r="O531" s="145">
        <v>9</v>
      </c>
      <c r="P531" s="145">
        <f>N531-O531</f>
        <v>0</v>
      </c>
      <c r="Q531" s="148">
        <f t="shared" si="19"/>
        <v>710236.30000000028</v>
      </c>
      <c r="R531" s="149">
        <f>L531/H531</f>
        <v>160.05967862282151</v>
      </c>
    </row>
    <row r="532" spans="1:18" x14ac:dyDescent="0.35">
      <c r="A532" s="138">
        <v>1</v>
      </c>
      <c r="B532" s="139" t="s">
        <v>60</v>
      </c>
      <c r="C532" s="139" t="s">
        <v>397</v>
      </c>
      <c r="D532" s="139" t="s">
        <v>123</v>
      </c>
      <c r="E532" s="139" t="s">
        <v>398</v>
      </c>
      <c r="F532" s="139" t="s">
        <v>210</v>
      </c>
      <c r="G532" s="139" t="s">
        <v>399</v>
      </c>
      <c r="H532" s="140"/>
      <c r="I532" s="138"/>
      <c r="J532" s="141"/>
      <c r="K532" s="142"/>
      <c r="L532" s="143"/>
      <c r="M532" s="143"/>
      <c r="N532" s="139"/>
      <c r="O532" s="139"/>
      <c r="P532" s="139"/>
    </row>
    <row r="533" spans="1:18" x14ac:dyDescent="0.35">
      <c r="A533" s="138">
        <v>2</v>
      </c>
      <c r="B533" s="139" t="s">
        <v>60</v>
      </c>
      <c r="C533" s="139" t="s">
        <v>397</v>
      </c>
      <c r="D533" s="139" t="s">
        <v>123</v>
      </c>
      <c r="E533" s="139" t="s">
        <v>398</v>
      </c>
      <c r="F533" s="139" t="s">
        <v>180</v>
      </c>
      <c r="G533" s="139" t="s">
        <v>769</v>
      </c>
      <c r="H533" s="140">
        <v>3757</v>
      </c>
      <c r="I533" s="138">
        <v>3</v>
      </c>
      <c r="J533" s="141">
        <f>'เลย '!F85</f>
        <v>344288.12</v>
      </c>
      <c r="K533" s="142">
        <f>SUM('เลย '!AM85)</f>
        <v>409913.17</v>
      </c>
      <c r="L533" s="143">
        <f>'เลย '!AN85</f>
        <v>508344.65</v>
      </c>
      <c r="M533" s="143">
        <f>'เลย '!AO85</f>
        <v>331324.26999999996</v>
      </c>
      <c r="N533" s="139"/>
      <c r="O533" s="139"/>
      <c r="P533" s="139"/>
      <c r="Q533" s="131">
        <f t="shared" si="19"/>
        <v>177020.38000000006</v>
      </c>
      <c r="R533" s="132">
        <f t="shared" si="20"/>
        <v>135.30600212935855</v>
      </c>
    </row>
    <row r="534" spans="1:18" x14ac:dyDescent="0.35">
      <c r="A534" s="138">
        <v>3</v>
      </c>
      <c r="B534" s="139" t="s">
        <v>60</v>
      </c>
      <c r="C534" s="139" t="s">
        <v>397</v>
      </c>
      <c r="D534" s="139" t="s">
        <v>123</v>
      </c>
      <c r="E534" s="139" t="s">
        <v>398</v>
      </c>
      <c r="F534" s="139" t="s">
        <v>180</v>
      </c>
      <c r="G534" s="139" t="s">
        <v>770</v>
      </c>
      <c r="H534" s="140">
        <v>7605</v>
      </c>
      <c r="I534" s="138">
        <v>5</v>
      </c>
      <c r="J534" s="141">
        <f>'เลย '!F86</f>
        <v>412968.23</v>
      </c>
      <c r="K534" s="142">
        <f>SUM('เลย '!AM86)</f>
        <v>371529.33999999997</v>
      </c>
      <c r="L534" s="143">
        <f>'เลย '!AN86</f>
        <v>590125.03</v>
      </c>
      <c r="M534" s="143">
        <f>'เลย '!AO86</f>
        <v>923186.9</v>
      </c>
      <c r="N534" s="139"/>
      <c r="O534" s="139"/>
      <c r="P534" s="139"/>
      <c r="Q534" s="131">
        <f t="shared" si="19"/>
        <v>-333061.87</v>
      </c>
      <c r="R534" s="132">
        <f t="shared" si="20"/>
        <v>77.596979618671924</v>
      </c>
    </row>
    <row r="535" spans="1:18" x14ac:dyDescent="0.35">
      <c r="A535" s="138">
        <v>4</v>
      </c>
      <c r="B535" s="139" t="s">
        <v>60</v>
      </c>
      <c r="C535" s="139" t="s">
        <v>397</v>
      </c>
      <c r="D535" s="139" t="s">
        <v>123</v>
      </c>
      <c r="E535" s="139" t="s">
        <v>398</v>
      </c>
      <c r="F535" s="139" t="s">
        <v>180</v>
      </c>
      <c r="G535" s="139" t="s">
        <v>771</v>
      </c>
      <c r="H535" s="140">
        <v>7029</v>
      </c>
      <c r="I535" s="138">
        <v>5</v>
      </c>
      <c r="J535" s="141">
        <f>'เลย '!F87</f>
        <v>1011675.59</v>
      </c>
      <c r="K535" s="142">
        <f>SUM('เลย '!AM87)</f>
        <v>1093767.07</v>
      </c>
      <c r="L535" s="143">
        <f>'เลย '!AN87</f>
        <v>1266976.28</v>
      </c>
      <c r="M535" s="143">
        <f>'เลย '!AO87</f>
        <v>813092.56</v>
      </c>
      <c r="N535" s="139"/>
      <c r="O535" s="139"/>
      <c r="P535" s="139"/>
      <c r="Q535" s="131">
        <f t="shared" si="19"/>
        <v>453883.72</v>
      </c>
      <c r="R535" s="132">
        <f t="shared" si="20"/>
        <v>180.24986200028454</v>
      </c>
    </row>
    <row r="536" spans="1:18" x14ac:dyDescent="0.35">
      <c r="A536" s="138">
        <v>5</v>
      </c>
      <c r="B536" s="139" t="s">
        <v>60</v>
      </c>
      <c r="C536" s="139" t="s">
        <v>397</v>
      </c>
      <c r="D536" s="139" t="s">
        <v>123</v>
      </c>
      <c r="E536" s="139" t="s">
        <v>398</v>
      </c>
      <c r="F536" s="139" t="s">
        <v>180</v>
      </c>
      <c r="G536" s="139" t="s">
        <v>772</v>
      </c>
      <c r="H536" s="140">
        <v>4650</v>
      </c>
      <c r="I536" s="138">
        <v>4</v>
      </c>
      <c r="J536" s="141">
        <f>'เลย '!F88</f>
        <v>471796.06</v>
      </c>
      <c r="K536" s="142">
        <f>SUM('เลย '!AM88)</f>
        <v>441721.29000000004</v>
      </c>
      <c r="L536" s="143">
        <f>'เลย '!AN88</f>
        <v>637784.85</v>
      </c>
      <c r="M536" s="143">
        <f>'เลย '!AO88</f>
        <v>586281.57000000007</v>
      </c>
      <c r="N536" s="139"/>
      <c r="O536" s="139"/>
      <c r="P536" s="139"/>
      <c r="Q536" s="131">
        <f t="shared" si="19"/>
        <v>51503.279999999912</v>
      </c>
      <c r="R536" s="132">
        <f t="shared" si="20"/>
        <v>137.15803225806451</v>
      </c>
    </row>
    <row r="537" spans="1:18" x14ac:dyDescent="0.35">
      <c r="A537" s="138">
        <v>6</v>
      </c>
      <c r="B537" s="139" t="s">
        <v>60</v>
      </c>
      <c r="C537" s="139" t="s">
        <v>397</v>
      </c>
      <c r="D537" s="139" t="s">
        <v>123</v>
      </c>
      <c r="E537" s="139" t="s">
        <v>398</v>
      </c>
      <c r="F537" s="139" t="s">
        <v>180</v>
      </c>
      <c r="G537" s="139" t="s">
        <v>773</v>
      </c>
      <c r="H537" s="140">
        <v>3899</v>
      </c>
      <c r="I537" s="138">
        <v>3</v>
      </c>
      <c r="J537" s="141">
        <f>'เลย '!F89</f>
        <v>253402.22</v>
      </c>
      <c r="K537" s="142">
        <f>SUM('เลย '!AM89)</f>
        <v>655147.88</v>
      </c>
      <c r="L537" s="143">
        <f>'เลย '!AN89</f>
        <v>528290.29</v>
      </c>
      <c r="M537" s="143">
        <f>'เลย '!AO89</f>
        <v>408944.49</v>
      </c>
      <c r="N537" s="139"/>
      <c r="O537" s="139"/>
      <c r="P537" s="139"/>
      <c r="Q537" s="131">
        <f t="shared" si="19"/>
        <v>119345.80000000005</v>
      </c>
      <c r="R537" s="132">
        <f t="shared" si="20"/>
        <v>135.49379071556811</v>
      </c>
    </row>
    <row r="538" spans="1:18" x14ac:dyDescent="0.35">
      <c r="A538" s="138">
        <v>7</v>
      </c>
      <c r="B538" s="139" t="s">
        <v>60</v>
      </c>
      <c r="C538" s="139" t="s">
        <v>397</v>
      </c>
      <c r="D538" s="139" t="s">
        <v>123</v>
      </c>
      <c r="E538" s="139" t="s">
        <v>398</v>
      </c>
      <c r="F538" s="139" t="s">
        <v>180</v>
      </c>
      <c r="G538" s="139" t="s">
        <v>774</v>
      </c>
      <c r="H538" s="140">
        <v>1800</v>
      </c>
      <c r="I538" s="138">
        <v>2</v>
      </c>
      <c r="J538" s="141">
        <f>'เลย '!F90</f>
        <v>213279.71</v>
      </c>
      <c r="K538" s="142">
        <f>SUM('เลย '!AM90)</f>
        <v>249122.19</v>
      </c>
      <c r="L538" s="143">
        <f>'เลย '!AN90</f>
        <v>256072.78</v>
      </c>
      <c r="M538" s="143">
        <f>'เลย '!AO90</f>
        <v>195053.01</v>
      </c>
      <c r="N538" s="139"/>
      <c r="O538" s="139"/>
      <c r="P538" s="139"/>
      <c r="Q538" s="131">
        <f t="shared" si="19"/>
        <v>61019.76999999999</v>
      </c>
      <c r="R538" s="132">
        <f t="shared" si="20"/>
        <v>142.26265555555557</v>
      </c>
    </row>
    <row r="539" spans="1:18" x14ac:dyDescent="0.35">
      <c r="A539" s="138">
        <v>8</v>
      </c>
      <c r="B539" s="139" t="s">
        <v>60</v>
      </c>
      <c r="C539" s="139" t="s">
        <v>397</v>
      </c>
      <c r="D539" s="139" t="s">
        <v>123</v>
      </c>
      <c r="E539" s="139" t="s">
        <v>398</v>
      </c>
      <c r="F539" s="139" t="s">
        <v>180</v>
      </c>
      <c r="G539" s="139" t="s">
        <v>775</v>
      </c>
      <c r="H539" s="140">
        <v>5876</v>
      </c>
      <c r="I539" s="138">
        <v>4</v>
      </c>
      <c r="J539" s="141">
        <f>'เลย '!F91</f>
        <v>422949.13</v>
      </c>
      <c r="K539" s="142">
        <f>SUM('เลย '!AM91)</f>
        <v>453024.88</v>
      </c>
      <c r="L539" s="143">
        <f>'เลย '!AN91</f>
        <v>660892.22</v>
      </c>
      <c r="M539" s="143">
        <f>'เลย '!AO91</f>
        <v>595110.75</v>
      </c>
      <c r="N539" s="139"/>
      <c r="O539" s="139"/>
      <c r="P539" s="139"/>
      <c r="Q539" s="131">
        <f t="shared" si="19"/>
        <v>65781.469999999972</v>
      </c>
      <c r="R539" s="132">
        <f t="shared" si="20"/>
        <v>112.47314840027229</v>
      </c>
    </row>
    <row r="540" spans="1:18" x14ac:dyDescent="0.35">
      <c r="A540" s="138">
        <v>9</v>
      </c>
      <c r="B540" s="139" t="s">
        <v>60</v>
      </c>
      <c r="C540" s="139" t="s">
        <v>397</v>
      </c>
      <c r="D540" s="139" t="s">
        <v>123</v>
      </c>
      <c r="E540" s="139" t="s">
        <v>398</v>
      </c>
      <c r="F540" s="139" t="s">
        <v>180</v>
      </c>
      <c r="G540" s="139" t="s">
        <v>776</v>
      </c>
      <c r="H540" s="140">
        <v>1689</v>
      </c>
      <c r="I540" s="138">
        <v>2</v>
      </c>
      <c r="J540" s="141">
        <f>'เลย '!F92</f>
        <v>208757.05</v>
      </c>
      <c r="K540" s="142">
        <f>SUM('เลย '!AM92)</f>
        <v>202956.25</v>
      </c>
      <c r="L540" s="143">
        <f>'เลย '!AN92</f>
        <v>313968.51</v>
      </c>
      <c r="M540" s="143">
        <f>'เลย '!AO92</f>
        <v>372627.99</v>
      </c>
      <c r="N540" s="139"/>
      <c r="O540" s="139"/>
      <c r="P540" s="139"/>
      <c r="Q540" s="131">
        <f t="shared" si="19"/>
        <v>-58659.479999999981</v>
      </c>
      <c r="R540" s="132">
        <f t="shared" si="20"/>
        <v>185.89017761989342</v>
      </c>
    </row>
    <row r="541" spans="1:18" x14ac:dyDescent="0.35">
      <c r="A541" s="138">
        <v>10</v>
      </c>
      <c r="B541" s="139" t="s">
        <v>60</v>
      </c>
      <c r="C541" s="139" t="s">
        <v>397</v>
      </c>
      <c r="D541" s="139" t="s">
        <v>123</v>
      </c>
      <c r="E541" s="139" t="s">
        <v>398</v>
      </c>
      <c r="F541" s="139" t="s">
        <v>180</v>
      </c>
      <c r="G541" s="139" t="s">
        <v>777</v>
      </c>
      <c r="H541" s="140">
        <v>3572</v>
      </c>
      <c r="I541" s="138">
        <v>3</v>
      </c>
      <c r="J541" s="141">
        <f>'เลย '!F93</f>
        <v>289877.98</v>
      </c>
      <c r="K541" s="142">
        <f>SUM('เลย '!AM93)</f>
        <v>362577.69999999995</v>
      </c>
      <c r="L541" s="143">
        <f>'เลย '!AN93</f>
        <v>298765.21000000002</v>
      </c>
      <c r="M541" s="143">
        <f>'เลย '!AO93</f>
        <v>294784.01</v>
      </c>
      <c r="N541" s="139"/>
      <c r="O541" s="139"/>
      <c r="P541" s="139"/>
      <c r="Q541" s="131">
        <f t="shared" si="19"/>
        <v>3981.2000000000116</v>
      </c>
      <c r="R541" s="132">
        <f t="shared" si="20"/>
        <v>83.640876259798432</v>
      </c>
    </row>
    <row r="542" spans="1:18" x14ac:dyDescent="0.35">
      <c r="A542" s="138">
        <v>11</v>
      </c>
      <c r="B542" s="139" t="s">
        <v>60</v>
      </c>
      <c r="C542" s="139" t="s">
        <v>397</v>
      </c>
      <c r="D542" s="139" t="s">
        <v>123</v>
      </c>
      <c r="E542" s="139" t="s">
        <v>398</v>
      </c>
      <c r="F542" s="139" t="s">
        <v>180</v>
      </c>
      <c r="G542" s="139" t="s">
        <v>778</v>
      </c>
      <c r="H542" s="140">
        <v>3222</v>
      </c>
      <c r="I542" s="138">
        <v>3</v>
      </c>
      <c r="J542" s="141">
        <f>'เลย '!F94</f>
        <v>236935.23</v>
      </c>
      <c r="K542" s="142">
        <f>SUM('เลย '!AM94)</f>
        <v>456464.83999999997</v>
      </c>
      <c r="L542" s="143">
        <f>'เลย '!AN94</f>
        <v>549176.21</v>
      </c>
      <c r="M542" s="143">
        <f>'เลย '!AO94</f>
        <v>550549.26</v>
      </c>
      <c r="N542" s="139"/>
      <c r="O542" s="139"/>
      <c r="P542" s="139"/>
      <c r="Q542" s="131">
        <f t="shared" si="19"/>
        <v>-1373.0500000000466</v>
      </c>
      <c r="R542" s="132">
        <f t="shared" si="20"/>
        <v>170.4457510862818</v>
      </c>
    </row>
    <row r="543" spans="1:18" x14ac:dyDescent="0.35">
      <c r="A543" s="138">
        <v>12</v>
      </c>
      <c r="B543" s="139" t="s">
        <v>60</v>
      </c>
      <c r="C543" s="139" t="s">
        <v>397</v>
      </c>
      <c r="D543" s="139" t="s">
        <v>123</v>
      </c>
      <c r="E543" s="139" t="s">
        <v>398</v>
      </c>
      <c r="F543" s="139" t="s">
        <v>180</v>
      </c>
      <c r="G543" s="139" t="s">
        <v>779</v>
      </c>
      <c r="H543" s="140">
        <v>3078</v>
      </c>
      <c r="I543" s="138">
        <v>3</v>
      </c>
      <c r="J543" s="141">
        <f>'เลย '!F95</f>
        <v>182510.21</v>
      </c>
      <c r="K543" s="142">
        <f>SUM('เลย '!AM95)</f>
        <v>132877.35999999999</v>
      </c>
      <c r="L543" s="143">
        <f>'เลย '!AN95</f>
        <v>423114.45999999996</v>
      </c>
      <c r="M543" s="143">
        <f>'เลย '!AO95</f>
        <v>427525.36000000004</v>
      </c>
      <c r="N543" s="139"/>
      <c r="O543" s="139"/>
      <c r="P543" s="139"/>
      <c r="Q543" s="131">
        <f t="shared" si="19"/>
        <v>-4410.9000000000815</v>
      </c>
      <c r="R543" s="132">
        <f t="shared" si="20"/>
        <v>137.46408706952565</v>
      </c>
    </row>
    <row r="544" spans="1:18" x14ac:dyDescent="0.35">
      <c r="A544" s="138">
        <v>13</v>
      </c>
      <c r="B544" s="139" t="s">
        <v>60</v>
      </c>
      <c r="C544" s="139" t="s">
        <v>397</v>
      </c>
      <c r="D544" s="139" t="s">
        <v>123</v>
      </c>
      <c r="E544" s="139" t="s">
        <v>398</v>
      </c>
      <c r="F544" s="139" t="s">
        <v>180</v>
      </c>
      <c r="G544" s="139" t="s">
        <v>780</v>
      </c>
      <c r="H544" s="140">
        <v>4264</v>
      </c>
      <c r="I544" s="138">
        <v>3</v>
      </c>
      <c r="J544" s="141">
        <f>'เลย '!F96</f>
        <v>350231.65</v>
      </c>
      <c r="K544" s="142">
        <f>SUM('เลย '!AM96)</f>
        <v>386361.68000000005</v>
      </c>
      <c r="L544" s="143">
        <f>'เลย '!AN96</f>
        <v>445020.92</v>
      </c>
      <c r="M544" s="143">
        <f>'เลย '!AO96</f>
        <v>248998.29</v>
      </c>
      <c r="N544" s="139"/>
      <c r="O544" s="139"/>
      <c r="P544" s="139"/>
      <c r="Q544" s="131">
        <f t="shared" si="19"/>
        <v>196022.62999999998</v>
      </c>
      <c r="R544" s="132">
        <f t="shared" si="20"/>
        <v>104.36700750469043</v>
      </c>
    </row>
    <row r="545" spans="1:18" x14ac:dyDescent="0.35">
      <c r="A545" s="138">
        <v>14</v>
      </c>
      <c r="B545" s="139" t="s">
        <v>60</v>
      </c>
      <c r="C545" s="139" t="s">
        <v>397</v>
      </c>
      <c r="D545" s="139" t="s">
        <v>123</v>
      </c>
      <c r="E545" s="139" t="s">
        <v>398</v>
      </c>
      <c r="F545" s="139" t="s">
        <v>180</v>
      </c>
      <c r="G545" s="139" t="s">
        <v>781</v>
      </c>
      <c r="H545" s="140">
        <v>5763</v>
      </c>
      <c r="I545" s="138">
        <v>4</v>
      </c>
      <c r="J545" s="141">
        <f>'เลย '!F97</f>
        <v>571563.52000000002</v>
      </c>
      <c r="K545" s="142">
        <f>SUM('เลย '!AM97)</f>
        <v>838895.65</v>
      </c>
      <c r="L545" s="143">
        <f>'เลย '!AN97</f>
        <v>622884.17000000004</v>
      </c>
      <c r="M545" s="143">
        <f>'เลย '!AO97</f>
        <v>344053.27999999997</v>
      </c>
      <c r="N545" s="139"/>
      <c r="O545" s="139"/>
      <c r="P545" s="139"/>
      <c r="Q545" s="131">
        <f t="shared" si="19"/>
        <v>278830.89000000007</v>
      </c>
      <c r="R545" s="132">
        <f t="shared" si="20"/>
        <v>108.08331945167448</v>
      </c>
    </row>
    <row r="546" spans="1:18" x14ac:dyDescent="0.35">
      <c r="A546" s="138">
        <v>15</v>
      </c>
      <c r="B546" s="139" t="s">
        <v>60</v>
      </c>
      <c r="C546" s="139" t="s">
        <v>397</v>
      </c>
      <c r="D546" s="139" t="s">
        <v>123</v>
      </c>
      <c r="E546" s="139" t="s">
        <v>398</v>
      </c>
      <c r="F546" s="139" t="s">
        <v>180</v>
      </c>
      <c r="G546" s="139" t="s">
        <v>782</v>
      </c>
      <c r="H546" s="140">
        <v>3934</v>
      </c>
      <c r="I546" s="138">
        <v>3</v>
      </c>
      <c r="J546" s="141">
        <f>'เลย '!F98</f>
        <v>547789.25</v>
      </c>
      <c r="K546" s="142">
        <f>SUM('เลย '!AM98)</f>
        <v>643561.9</v>
      </c>
      <c r="L546" s="143">
        <f>'เลย '!AN98</f>
        <v>602455.97</v>
      </c>
      <c r="M546" s="143">
        <f>'เลย '!AO98</f>
        <v>476839.89</v>
      </c>
      <c r="N546" s="139"/>
      <c r="O546" s="139"/>
      <c r="P546" s="139"/>
      <c r="Q546" s="131">
        <f t="shared" si="19"/>
        <v>125616.07999999996</v>
      </c>
      <c r="R546" s="132">
        <f t="shared" si="20"/>
        <v>153.14081596339602</v>
      </c>
    </row>
    <row r="547" spans="1:18" x14ac:dyDescent="0.35">
      <c r="A547" s="138">
        <v>16</v>
      </c>
      <c r="B547" s="139" t="s">
        <v>60</v>
      </c>
      <c r="C547" s="139" t="s">
        <v>397</v>
      </c>
      <c r="D547" s="139" t="s">
        <v>123</v>
      </c>
      <c r="E547" s="139" t="s">
        <v>398</v>
      </c>
      <c r="F547" s="139" t="s">
        <v>180</v>
      </c>
      <c r="G547" s="139" t="s">
        <v>783</v>
      </c>
      <c r="H547" s="140">
        <v>6112</v>
      </c>
      <c r="I547" s="138">
        <v>5</v>
      </c>
      <c r="J547" s="141">
        <f>'เลย '!F99</f>
        <v>1261405.07</v>
      </c>
      <c r="K547" s="142">
        <f>SUM('เลย '!AM99)</f>
        <v>1430706.31</v>
      </c>
      <c r="L547" s="143">
        <f>'เลย '!AN99</f>
        <v>1135855.07</v>
      </c>
      <c r="M547" s="143">
        <f>'เลย '!AO99</f>
        <v>716946.65999999992</v>
      </c>
      <c r="N547" s="139"/>
      <c r="O547" s="139"/>
      <c r="P547" s="139"/>
      <c r="Q547" s="131">
        <f t="shared" si="19"/>
        <v>418908.41000000015</v>
      </c>
      <c r="R547" s="132">
        <f t="shared" si="20"/>
        <v>185.84016197643979</v>
      </c>
    </row>
    <row r="548" spans="1:18" x14ac:dyDescent="0.35">
      <c r="A548" s="138">
        <v>17</v>
      </c>
      <c r="B548" s="139" t="s">
        <v>60</v>
      </c>
      <c r="C548" s="139" t="s">
        <v>397</v>
      </c>
      <c r="D548" s="139" t="s">
        <v>123</v>
      </c>
      <c r="E548" s="139" t="s">
        <v>398</v>
      </c>
      <c r="F548" s="139" t="s">
        <v>180</v>
      </c>
      <c r="G548" s="139" t="s">
        <v>784</v>
      </c>
      <c r="H548" s="140">
        <v>3215</v>
      </c>
      <c r="I548" s="138">
        <v>3</v>
      </c>
      <c r="J548" s="141">
        <f>'เลย '!F100</f>
        <v>174125.54</v>
      </c>
      <c r="K548" s="142">
        <f>SUM('เลย '!AM100)</f>
        <v>238062.99000000005</v>
      </c>
      <c r="L548" s="143">
        <f>'เลย '!AN100</f>
        <v>339215.1</v>
      </c>
      <c r="M548" s="143">
        <f>'เลย '!AO100</f>
        <v>322484.59000000003</v>
      </c>
      <c r="N548" s="139"/>
      <c r="O548" s="139"/>
      <c r="P548" s="139"/>
      <c r="Q548" s="131">
        <f t="shared" si="19"/>
        <v>16730.509999999951</v>
      </c>
      <c r="R548" s="132">
        <f t="shared" si="20"/>
        <v>105.5101399688958</v>
      </c>
    </row>
    <row r="549" spans="1:18" x14ac:dyDescent="0.35">
      <c r="A549" s="138">
        <v>18</v>
      </c>
      <c r="B549" s="139" t="s">
        <v>60</v>
      </c>
      <c r="C549" s="139" t="s">
        <v>397</v>
      </c>
      <c r="D549" s="139" t="s">
        <v>123</v>
      </c>
      <c r="E549" s="139" t="s">
        <v>398</v>
      </c>
      <c r="F549" s="139" t="s">
        <v>180</v>
      </c>
      <c r="G549" s="139" t="s">
        <v>785</v>
      </c>
      <c r="H549" s="140">
        <v>4457</v>
      </c>
      <c r="I549" s="138">
        <v>3</v>
      </c>
      <c r="J549" s="141">
        <f>'เลย '!F101</f>
        <v>392807.48</v>
      </c>
      <c r="K549" s="142">
        <f>SUM('เลย '!AM101)</f>
        <v>419890.23</v>
      </c>
      <c r="L549" s="143">
        <f>'เลย '!AN101</f>
        <v>647695.75</v>
      </c>
      <c r="M549" s="143">
        <f>'เลย '!AO101</f>
        <v>534607.55000000005</v>
      </c>
      <c r="N549" s="139"/>
      <c r="O549" s="139"/>
      <c r="P549" s="139"/>
      <c r="Q549" s="131">
        <f t="shared" si="19"/>
        <v>113088.19999999995</v>
      </c>
      <c r="R549" s="132">
        <f t="shared" si="20"/>
        <v>145.32101189140678</v>
      </c>
    </row>
    <row r="550" spans="1:18" s="150" customFormat="1" x14ac:dyDescent="0.35">
      <c r="A550" s="144">
        <v>9</v>
      </c>
      <c r="B550" s="145" t="s">
        <v>60</v>
      </c>
      <c r="C550" s="145"/>
      <c r="D550" s="145"/>
      <c r="E550" s="145" t="s">
        <v>77</v>
      </c>
      <c r="F550" s="145"/>
      <c r="G550" s="145" t="s">
        <v>400</v>
      </c>
      <c r="H550" s="151">
        <f>SUM(H532:H549)</f>
        <v>73922</v>
      </c>
      <c r="I550" s="144"/>
      <c r="J550" s="147">
        <f>SUM(J532:J549)</f>
        <v>7346362.0399999991</v>
      </c>
      <c r="K550" s="147">
        <f>SUM(K532:K549)</f>
        <v>8786580.7300000004</v>
      </c>
      <c r="L550" s="147">
        <f>SUM(L532:L549)</f>
        <v>9826637.4699999988</v>
      </c>
      <c r="M550" s="147">
        <f>SUM(M532:M549)</f>
        <v>8142410.4299999997</v>
      </c>
      <c r="N550" s="145">
        <v>17</v>
      </c>
      <c r="O550" s="145">
        <v>17</v>
      </c>
      <c r="P550" s="145">
        <f>N550-O550</f>
        <v>0</v>
      </c>
      <c r="Q550" s="148">
        <f t="shared" si="19"/>
        <v>1684227.0399999991</v>
      </c>
      <c r="R550" s="149">
        <f>L550/H550</f>
        <v>132.93251630096586</v>
      </c>
    </row>
    <row r="551" spans="1:18" x14ac:dyDescent="0.35">
      <c r="A551" s="138">
        <v>1</v>
      </c>
      <c r="B551" s="139" t="s">
        <v>60</v>
      </c>
      <c r="C551" s="139" t="s">
        <v>401</v>
      </c>
      <c r="D551" s="139" t="s">
        <v>128</v>
      </c>
      <c r="E551" s="139" t="s">
        <v>402</v>
      </c>
      <c r="F551" s="139" t="s">
        <v>210</v>
      </c>
      <c r="G551" s="139" t="s">
        <v>403</v>
      </c>
      <c r="H551" s="140"/>
      <c r="I551" s="138"/>
      <c r="J551" s="141"/>
      <c r="K551" s="142"/>
      <c r="L551" s="143"/>
      <c r="M551" s="143"/>
      <c r="N551" s="139"/>
      <c r="O551" s="139"/>
      <c r="P551" s="139"/>
    </row>
    <row r="552" spans="1:18" x14ac:dyDescent="0.35">
      <c r="A552" s="138">
        <v>2</v>
      </c>
      <c r="B552" s="139" t="s">
        <v>60</v>
      </c>
      <c r="C552" s="139" t="s">
        <v>401</v>
      </c>
      <c r="D552" s="139" t="s">
        <v>128</v>
      </c>
      <c r="E552" s="139" t="s">
        <v>402</v>
      </c>
      <c r="F552" s="139" t="s">
        <v>180</v>
      </c>
      <c r="G552" s="139" t="s">
        <v>786</v>
      </c>
      <c r="H552" s="140">
        <v>2578</v>
      </c>
      <c r="I552" s="138">
        <v>2</v>
      </c>
      <c r="J552" s="141">
        <f>'เลย '!F102</f>
        <v>303779.40999999997</v>
      </c>
      <c r="K552" s="142">
        <f>SUM('เลย '!AM102)</f>
        <v>356603.45</v>
      </c>
      <c r="L552" s="143">
        <f>'เลย '!AN102</f>
        <v>456098</v>
      </c>
      <c r="M552" s="143">
        <f>'เลย '!AO102</f>
        <v>339154.14</v>
      </c>
      <c r="N552" s="139"/>
      <c r="O552" s="139"/>
      <c r="P552" s="139"/>
      <c r="Q552" s="131">
        <f t="shared" si="19"/>
        <v>116943.85999999999</v>
      </c>
      <c r="R552" s="132">
        <f t="shared" si="20"/>
        <v>176.91931730023273</v>
      </c>
    </row>
    <row r="553" spans="1:18" x14ac:dyDescent="0.35">
      <c r="A553" s="138">
        <v>3</v>
      </c>
      <c r="B553" s="139" t="s">
        <v>60</v>
      </c>
      <c r="C553" s="139" t="s">
        <v>401</v>
      </c>
      <c r="D553" s="139" t="s">
        <v>128</v>
      </c>
      <c r="E553" s="139" t="s">
        <v>402</v>
      </c>
      <c r="F553" s="139" t="s">
        <v>180</v>
      </c>
      <c r="G553" s="139" t="s">
        <v>787</v>
      </c>
      <c r="H553" s="140">
        <v>5205</v>
      </c>
      <c r="I553" s="138">
        <v>4</v>
      </c>
      <c r="J553" s="141">
        <f>'เลย '!F103</f>
        <v>301538.02</v>
      </c>
      <c r="K553" s="142">
        <f>SUM('เลย '!AM103)</f>
        <v>339254.36000000004</v>
      </c>
      <c r="L553" s="143">
        <f>'เลย '!AN103</f>
        <v>484153.65</v>
      </c>
      <c r="M553" s="143">
        <f>'เลย '!AO103</f>
        <v>379873.41000000003</v>
      </c>
      <c r="N553" s="139"/>
      <c r="O553" s="139"/>
      <c r="P553" s="139"/>
      <c r="Q553" s="131">
        <f t="shared" si="19"/>
        <v>104280.23999999999</v>
      </c>
      <c r="R553" s="132">
        <f t="shared" si="20"/>
        <v>93.017031700288186</v>
      </c>
    </row>
    <row r="554" spans="1:18" x14ac:dyDescent="0.35">
      <c r="A554" s="138">
        <v>4</v>
      </c>
      <c r="B554" s="139" t="s">
        <v>60</v>
      </c>
      <c r="C554" s="139" t="s">
        <v>401</v>
      </c>
      <c r="D554" s="139" t="s">
        <v>128</v>
      </c>
      <c r="E554" s="139" t="s">
        <v>402</v>
      </c>
      <c r="F554" s="139" t="s">
        <v>180</v>
      </c>
      <c r="G554" s="139" t="s">
        <v>788</v>
      </c>
      <c r="H554" s="140">
        <v>3001</v>
      </c>
      <c r="I554" s="138">
        <v>3</v>
      </c>
      <c r="J554" s="141">
        <f>'เลย '!F104</f>
        <v>131515.95000000001</v>
      </c>
      <c r="K554" s="142">
        <f>SUM('เลย '!AM104)</f>
        <v>137761.09000000003</v>
      </c>
      <c r="L554" s="143">
        <f>'เลย '!AN104</f>
        <v>439547.58</v>
      </c>
      <c r="M554" s="143">
        <f>'เลย '!AO104</f>
        <v>298240.34999999998</v>
      </c>
      <c r="N554" s="139"/>
      <c r="O554" s="139"/>
      <c r="P554" s="139"/>
      <c r="Q554" s="131">
        <f t="shared" si="19"/>
        <v>141307.23000000004</v>
      </c>
      <c r="R554" s="132">
        <f t="shared" si="20"/>
        <v>146.4670376541153</v>
      </c>
    </row>
    <row r="555" spans="1:18" x14ac:dyDescent="0.35">
      <c r="A555" s="138">
        <v>5</v>
      </c>
      <c r="B555" s="139" t="s">
        <v>60</v>
      </c>
      <c r="C555" s="139" t="s">
        <v>401</v>
      </c>
      <c r="D555" s="139" t="s">
        <v>128</v>
      </c>
      <c r="E555" s="139" t="s">
        <v>402</v>
      </c>
      <c r="F555" s="139" t="s">
        <v>180</v>
      </c>
      <c r="G555" s="139" t="s">
        <v>789</v>
      </c>
      <c r="H555" s="140">
        <v>3193</v>
      </c>
      <c r="I555" s="138">
        <v>3</v>
      </c>
      <c r="J555" s="141">
        <f>'เลย '!F105</f>
        <v>109124.54</v>
      </c>
      <c r="K555" s="292">
        <f>SUM('เลย '!AM105)</f>
        <v>247852.16</v>
      </c>
      <c r="L555" s="143">
        <f>'เลย '!AN105</f>
        <v>265000.33999999997</v>
      </c>
      <c r="M555" s="143">
        <f>'เลย '!AO105</f>
        <v>384932.48000000004</v>
      </c>
      <c r="N555" s="139"/>
      <c r="O555" s="139"/>
      <c r="P555" s="139"/>
      <c r="Q555" s="131">
        <f t="shared" si="19"/>
        <v>-119932.14000000007</v>
      </c>
      <c r="R555" s="132">
        <f t="shared" si="20"/>
        <v>82.994155966175995</v>
      </c>
    </row>
    <row r="556" spans="1:18" x14ac:dyDescent="0.35">
      <c r="A556" s="138">
        <v>6</v>
      </c>
      <c r="B556" s="139" t="s">
        <v>60</v>
      </c>
      <c r="C556" s="139" t="s">
        <v>401</v>
      </c>
      <c r="D556" s="139" t="s">
        <v>128</v>
      </c>
      <c r="E556" s="139" t="s">
        <v>402</v>
      </c>
      <c r="F556" s="139" t="s">
        <v>180</v>
      </c>
      <c r="G556" s="139" t="s">
        <v>790</v>
      </c>
      <c r="H556" s="140">
        <v>4152</v>
      </c>
      <c r="I556" s="138">
        <v>3</v>
      </c>
      <c r="J556" s="141">
        <f>'เลย '!F106</f>
        <v>311619.62</v>
      </c>
      <c r="K556" s="142">
        <f>SUM('เลย '!AM106)</f>
        <v>357099.59</v>
      </c>
      <c r="L556" s="143">
        <f>'เลย '!AN106</f>
        <v>463394.3</v>
      </c>
      <c r="M556" s="143">
        <f>'เลย '!AO106</f>
        <v>361001.27</v>
      </c>
      <c r="N556" s="139"/>
      <c r="O556" s="139"/>
      <c r="P556" s="139"/>
      <c r="Q556" s="131">
        <f t="shared" si="19"/>
        <v>102393.02999999997</v>
      </c>
      <c r="R556" s="132">
        <f t="shared" si="20"/>
        <v>111.60749036608863</v>
      </c>
    </row>
    <row r="557" spans="1:18" s="150" customFormat="1" x14ac:dyDescent="0.35">
      <c r="A557" s="144">
        <v>10</v>
      </c>
      <c r="B557" s="145" t="s">
        <v>60</v>
      </c>
      <c r="C557" s="145"/>
      <c r="D557" s="145"/>
      <c r="E557" s="145" t="s">
        <v>77</v>
      </c>
      <c r="F557" s="145"/>
      <c r="G557" s="145" t="s">
        <v>404</v>
      </c>
      <c r="H557" s="151">
        <f>SUM(H551:H556)</f>
        <v>18129</v>
      </c>
      <c r="I557" s="144"/>
      <c r="J557" s="147">
        <f>SUM(J551:J556)</f>
        <v>1157577.54</v>
      </c>
      <c r="K557" s="147">
        <f>SUM(K551:K556)</f>
        <v>1438570.6500000001</v>
      </c>
      <c r="L557" s="147">
        <f>SUM(L551:L556)</f>
        <v>2108193.8699999996</v>
      </c>
      <c r="M557" s="147">
        <f>SUM(M551:M556)</f>
        <v>1763201.6500000001</v>
      </c>
      <c r="N557" s="145">
        <v>5</v>
      </c>
      <c r="O557" s="145">
        <v>5</v>
      </c>
      <c r="P557" s="145">
        <f>N557-O557</f>
        <v>0</v>
      </c>
      <c r="Q557" s="148">
        <f t="shared" si="19"/>
        <v>344992.21999999951</v>
      </c>
      <c r="R557" s="149">
        <f>L557/H557</f>
        <v>116.28848088697664</v>
      </c>
    </row>
    <row r="558" spans="1:18" x14ac:dyDescent="0.35">
      <c r="A558" s="138">
        <v>1</v>
      </c>
      <c r="B558" s="139" t="s">
        <v>60</v>
      </c>
      <c r="C558" s="139" t="s">
        <v>405</v>
      </c>
      <c r="D558" s="139" t="s">
        <v>133</v>
      </c>
      <c r="E558" s="139" t="s">
        <v>406</v>
      </c>
      <c r="F558" s="139" t="s">
        <v>210</v>
      </c>
      <c r="G558" s="139" t="s">
        <v>407</v>
      </c>
      <c r="H558" s="140"/>
      <c r="I558" s="138"/>
      <c r="J558" s="141"/>
      <c r="K558" s="142"/>
      <c r="L558" s="143"/>
      <c r="M558" s="143"/>
      <c r="N558" s="139"/>
      <c r="O558" s="139"/>
      <c r="P558" s="139"/>
    </row>
    <row r="559" spans="1:18" x14ac:dyDescent="0.35">
      <c r="A559" s="138">
        <v>2</v>
      </c>
      <c r="B559" s="139" t="s">
        <v>60</v>
      </c>
      <c r="C559" s="139" t="s">
        <v>405</v>
      </c>
      <c r="D559" s="139" t="s">
        <v>133</v>
      </c>
      <c r="E559" s="139" t="s">
        <v>406</v>
      </c>
      <c r="F559" s="139" t="s">
        <v>180</v>
      </c>
      <c r="G559" s="139" t="s">
        <v>791</v>
      </c>
      <c r="H559" s="140">
        <v>4559</v>
      </c>
      <c r="I559" s="138">
        <v>4</v>
      </c>
      <c r="J559" s="141">
        <f>'เลย '!F107</f>
        <v>518999.64</v>
      </c>
      <c r="K559" s="142">
        <f>SUM('เลย '!AM107)</f>
        <v>525128.89</v>
      </c>
      <c r="L559" s="143">
        <f>'เลย '!AN107</f>
        <v>460768.7</v>
      </c>
      <c r="M559" s="143">
        <f>'เลย '!AO107</f>
        <v>408629.68999999994</v>
      </c>
      <c r="N559" s="139"/>
      <c r="O559" s="139"/>
      <c r="P559" s="139"/>
      <c r="Q559" s="131">
        <f t="shared" si="19"/>
        <v>52139.010000000068</v>
      </c>
      <c r="R559" s="132">
        <f t="shared" si="20"/>
        <v>101.06793156393947</v>
      </c>
    </row>
    <row r="560" spans="1:18" x14ac:dyDescent="0.35">
      <c r="A560" s="138">
        <v>3</v>
      </c>
      <c r="B560" s="139" t="s">
        <v>60</v>
      </c>
      <c r="C560" s="139" t="s">
        <v>405</v>
      </c>
      <c r="D560" s="139" t="s">
        <v>133</v>
      </c>
      <c r="E560" s="139" t="s">
        <v>406</v>
      </c>
      <c r="F560" s="139" t="s">
        <v>180</v>
      </c>
      <c r="G560" s="139" t="s">
        <v>792</v>
      </c>
      <c r="H560" s="140">
        <v>1402</v>
      </c>
      <c r="I560" s="138">
        <v>1</v>
      </c>
      <c r="J560" s="141">
        <f>'เลย '!F108</f>
        <v>300369.36</v>
      </c>
      <c r="K560" s="142">
        <f>SUM('เลย '!AM108)</f>
        <v>297160.90999999997</v>
      </c>
      <c r="L560" s="143">
        <f>'เลย '!AN108</f>
        <v>341997.47</v>
      </c>
      <c r="M560" s="143">
        <f>'เลย '!AO108</f>
        <v>333114.17</v>
      </c>
      <c r="N560" s="139"/>
      <c r="O560" s="139"/>
      <c r="P560" s="139"/>
      <c r="Q560" s="131">
        <f t="shared" si="19"/>
        <v>8883.2999999999884</v>
      </c>
      <c r="R560" s="132">
        <f>L560/H560</f>
        <v>243.93542796005704</v>
      </c>
    </row>
    <row r="561" spans="1:18" x14ac:dyDescent="0.35">
      <c r="A561" s="138">
        <v>4</v>
      </c>
      <c r="B561" s="139" t="s">
        <v>60</v>
      </c>
      <c r="C561" s="139" t="s">
        <v>405</v>
      </c>
      <c r="D561" s="139" t="s">
        <v>133</v>
      </c>
      <c r="E561" s="139" t="s">
        <v>406</v>
      </c>
      <c r="F561" s="139" t="s">
        <v>180</v>
      </c>
      <c r="G561" s="139" t="s">
        <v>793</v>
      </c>
      <c r="H561" s="140">
        <v>4041</v>
      </c>
      <c r="I561" s="138">
        <v>3</v>
      </c>
      <c r="J561" s="141">
        <f>'เลย '!F109</f>
        <v>349813.42</v>
      </c>
      <c r="K561" s="142">
        <f>SUM('เลย '!AM109)</f>
        <v>396145.3</v>
      </c>
      <c r="L561" s="143">
        <f>'เลย '!AN109</f>
        <v>584230.42999999993</v>
      </c>
      <c r="M561" s="143">
        <f>'เลย '!AO109</f>
        <v>533055.18999999994</v>
      </c>
      <c r="N561" s="139"/>
      <c r="O561" s="139"/>
      <c r="P561" s="139"/>
      <c r="Q561" s="131">
        <f t="shared" si="19"/>
        <v>51175.239999999991</v>
      </c>
      <c r="R561" s="132">
        <f t="shared" si="20"/>
        <v>144.57570650829001</v>
      </c>
    </row>
    <row r="562" spans="1:18" x14ac:dyDescent="0.35">
      <c r="A562" s="138">
        <v>5</v>
      </c>
      <c r="B562" s="139" t="s">
        <v>60</v>
      </c>
      <c r="C562" s="139" t="s">
        <v>405</v>
      </c>
      <c r="D562" s="139" t="s">
        <v>133</v>
      </c>
      <c r="E562" s="139" t="s">
        <v>406</v>
      </c>
      <c r="F562" s="139" t="s">
        <v>180</v>
      </c>
      <c r="G562" s="139" t="s">
        <v>794</v>
      </c>
      <c r="H562" s="140">
        <v>3664</v>
      </c>
      <c r="I562" s="138">
        <v>3</v>
      </c>
      <c r="J562" s="141">
        <f>'เลย '!F110</f>
        <v>614880.62</v>
      </c>
      <c r="K562" s="142">
        <f>SUM('เลย '!AM110)</f>
        <v>603955.82999999996</v>
      </c>
      <c r="L562" s="143">
        <f>'เลย '!AN110</f>
        <v>498308.53</v>
      </c>
      <c r="M562" s="143">
        <f>'เลย '!AO110</f>
        <v>411662.23000000004</v>
      </c>
      <c r="N562" s="139"/>
      <c r="O562" s="139"/>
      <c r="P562" s="139"/>
      <c r="Q562" s="131">
        <f t="shared" si="19"/>
        <v>86646.299999999988</v>
      </c>
      <c r="R562" s="132">
        <f t="shared" si="20"/>
        <v>136.00123635371179</v>
      </c>
    </row>
    <row r="563" spans="1:18" x14ac:dyDescent="0.35">
      <c r="A563" s="138">
        <v>6</v>
      </c>
      <c r="B563" s="139" t="s">
        <v>60</v>
      </c>
      <c r="C563" s="139" t="s">
        <v>405</v>
      </c>
      <c r="D563" s="139" t="s">
        <v>133</v>
      </c>
      <c r="E563" s="139" t="s">
        <v>406</v>
      </c>
      <c r="F563" s="139" t="s">
        <v>180</v>
      </c>
      <c r="G563" s="139" t="s">
        <v>795</v>
      </c>
      <c r="H563" s="140">
        <v>1748</v>
      </c>
      <c r="I563" s="138">
        <v>2</v>
      </c>
      <c r="J563" s="141">
        <f>'เลย '!F111</f>
        <v>241845.57</v>
      </c>
      <c r="K563" s="142">
        <f>SUM('เลย '!AM111)</f>
        <v>246174.57</v>
      </c>
      <c r="L563" s="143">
        <f>'เลย '!AN111</f>
        <v>220356.42</v>
      </c>
      <c r="M563" s="143">
        <f>'เลย '!AO111</f>
        <v>194031.05</v>
      </c>
      <c r="N563" s="139"/>
      <c r="O563" s="139"/>
      <c r="P563" s="139"/>
      <c r="Q563" s="131">
        <f t="shared" si="19"/>
        <v>26325.370000000024</v>
      </c>
      <c r="R563" s="132">
        <f t="shared" si="20"/>
        <v>126.06202517162473</v>
      </c>
    </row>
    <row r="564" spans="1:18" s="150" customFormat="1" x14ac:dyDescent="0.35">
      <c r="A564" s="144">
        <v>11</v>
      </c>
      <c r="B564" s="145" t="s">
        <v>60</v>
      </c>
      <c r="C564" s="145"/>
      <c r="D564" s="145"/>
      <c r="E564" s="145" t="s">
        <v>77</v>
      </c>
      <c r="F564" s="145"/>
      <c r="G564" s="145" t="s">
        <v>408</v>
      </c>
      <c r="H564" s="151">
        <f>SUM(H558:H563)</f>
        <v>15414</v>
      </c>
      <c r="I564" s="144"/>
      <c r="J564" s="147">
        <f>SUM(J558:J563)</f>
        <v>2025908.61</v>
      </c>
      <c r="K564" s="147">
        <f>SUM(K558:K563)</f>
        <v>2068565.5000000002</v>
      </c>
      <c r="L564" s="147">
        <f>SUM(L558:L563)</f>
        <v>2105661.5499999998</v>
      </c>
      <c r="M564" s="147">
        <f>SUM(M558:M563)</f>
        <v>1880492.3299999998</v>
      </c>
      <c r="N564" s="145">
        <v>5</v>
      </c>
      <c r="O564" s="145">
        <v>5</v>
      </c>
      <c r="P564" s="145">
        <f>N564-O564</f>
        <v>0</v>
      </c>
      <c r="Q564" s="148">
        <f t="shared" si="19"/>
        <v>225169.21999999997</v>
      </c>
      <c r="R564" s="149">
        <f>L564/H564</f>
        <v>136.60708122486051</v>
      </c>
    </row>
    <row r="565" spans="1:18" x14ac:dyDescent="0.35">
      <c r="A565" s="138">
        <v>1</v>
      </c>
      <c r="B565" s="139" t="s">
        <v>60</v>
      </c>
      <c r="C565" s="139" t="s">
        <v>409</v>
      </c>
      <c r="D565" s="139" t="s">
        <v>137</v>
      </c>
      <c r="E565" s="139" t="s">
        <v>410</v>
      </c>
      <c r="F565" s="139" t="s">
        <v>210</v>
      </c>
      <c r="G565" s="139" t="s">
        <v>411</v>
      </c>
      <c r="H565" s="140"/>
      <c r="I565" s="138"/>
      <c r="J565" s="141"/>
      <c r="K565" s="142"/>
      <c r="L565" s="143"/>
      <c r="M565" s="143"/>
      <c r="N565" s="139"/>
      <c r="O565" s="139"/>
      <c r="P565" s="139"/>
    </row>
    <row r="566" spans="1:18" x14ac:dyDescent="0.35">
      <c r="A566" s="138">
        <v>2</v>
      </c>
      <c r="B566" s="139" t="s">
        <v>60</v>
      </c>
      <c r="C566" s="139" t="s">
        <v>409</v>
      </c>
      <c r="D566" s="139" t="s">
        <v>137</v>
      </c>
      <c r="E566" s="139" t="s">
        <v>410</v>
      </c>
      <c r="F566" s="139" t="s">
        <v>180</v>
      </c>
      <c r="G566" s="139" t="s">
        <v>796</v>
      </c>
      <c r="H566" s="140">
        <v>5082</v>
      </c>
      <c r="I566" s="138">
        <v>4</v>
      </c>
      <c r="J566" s="141">
        <f>'เลย '!F112</f>
        <v>1150230.79</v>
      </c>
      <c r="K566" s="142">
        <f>SUM('เลย '!AM112)</f>
        <v>1199680.69</v>
      </c>
      <c r="L566" s="143">
        <f>'เลย '!AN112</f>
        <v>863732.66</v>
      </c>
      <c r="M566" s="143">
        <f>'เลย '!AO112</f>
        <v>748141.05</v>
      </c>
      <c r="N566" s="139"/>
      <c r="O566" s="139"/>
      <c r="P566" s="139"/>
      <c r="Q566" s="131">
        <f t="shared" si="19"/>
        <v>115591.60999999999</v>
      </c>
      <c r="R566" s="132">
        <f t="shared" si="20"/>
        <v>169.95920110192839</v>
      </c>
    </row>
    <row r="567" spans="1:18" x14ac:dyDescent="0.35">
      <c r="A567" s="138">
        <v>3</v>
      </c>
      <c r="B567" s="139" t="s">
        <v>60</v>
      </c>
      <c r="C567" s="139" t="s">
        <v>409</v>
      </c>
      <c r="D567" s="139" t="s">
        <v>137</v>
      </c>
      <c r="E567" s="139" t="s">
        <v>410</v>
      </c>
      <c r="F567" s="139" t="s">
        <v>180</v>
      </c>
      <c r="G567" s="139" t="s">
        <v>797</v>
      </c>
      <c r="H567" s="140">
        <v>5235</v>
      </c>
      <c r="I567" s="138">
        <v>4</v>
      </c>
      <c r="J567" s="141">
        <f>'เลย '!F113</f>
        <v>837404.88</v>
      </c>
      <c r="K567" s="142">
        <f>SUM('เลย '!AM113)</f>
        <v>877657.17</v>
      </c>
      <c r="L567" s="143">
        <f>'เลย '!AN113</f>
        <v>949664.95</v>
      </c>
      <c r="M567" s="143">
        <f>'เลย '!AO113</f>
        <v>606357.1100000001</v>
      </c>
      <c r="N567" s="139"/>
      <c r="O567" s="139"/>
      <c r="P567" s="139"/>
      <c r="Q567" s="131">
        <f t="shared" si="19"/>
        <v>343307.83999999985</v>
      </c>
      <c r="R567" s="132">
        <f t="shared" si="20"/>
        <v>181.40686723973255</v>
      </c>
    </row>
    <row r="568" spans="1:18" x14ac:dyDescent="0.35">
      <c r="A568" s="138">
        <v>4</v>
      </c>
      <c r="B568" s="139" t="s">
        <v>60</v>
      </c>
      <c r="C568" s="139" t="s">
        <v>409</v>
      </c>
      <c r="D568" s="139" t="s">
        <v>137</v>
      </c>
      <c r="E568" s="139" t="s">
        <v>410</v>
      </c>
      <c r="F568" s="139" t="s">
        <v>180</v>
      </c>
      <c r="G568" s="139" t="s">
        <v>798</v>
      </c>
      <c r="H568" s="140">
        <v>2707</v>
      </c>
      <c r="I568" s="138">
        <v>2</v>
      </c>
      <c r="J568" s="141">
        <f>'เลย '!F114</f>
        <v>680210.05</v>
      </c>
      <c r="K568" s="142">
        <f>SUM('เลย '!AM114)</f>
        <v>716113.75</v>
      </c>
      <c r="L568" s="143">
        <f>'เลย '!AN114</f>
        <v>504286</v>
      </c>
      <c r="M568" s="143">
        <f>'เลย '!AO114</f>
        <v>276277.7</v>
      </c>
      <c r="N568" s="139"/>
      <c r="O568" s="139"/>
      <c r="P568" s="139"/>
      <c r="Q568" s="131">
        <f t="shared" si="19"/>
        <v>228008.3</v>
      </c>
      <c r="R568" s="132">
        <f t="shared" si="20"/>
        <v>186.28961950498706</v>
      </c>
    </row>
    <row r="569" spans="1:18" x14ac:dyDescent="0.35">
      <c r="A569" s="138">
        <v>5</v>
      </c>
      <c r="B569" s="139" t="s">
        <v>60</v>
      </c>
      <c r="C569" s="139" t="s">
        <v>409</v>
      </c>
      <c r="D569" s="139" t="s">
        <v>137</v>
      </c>
      <c r="E569" s="139" t="s">
        <v>410</v>
      </c>
      <c r="F569" s="139" t="s">
        <v>180</v>
      </c>
      <c r="G569" s="139" t="s">
        <v>799</v>
      </c>
      <c r="H569" s="140">
        <v>4511</v>
      </c>
      <c r="I569" s="138">
        <v>4</v>
      </c>
      <c r="J569" s="141">
        <f>'เลย '!F115</f>
        <v>746575.22</v>
      </c>
      <c r="K569" s="142">
        <f>SUM('เลย '!AM115)</f>
        <v>805084.75</v>
      </c>
      <c r="L569" s="143">
        <f>'เลย '!AN115</f>
        <v>909894.99</v>
      </c>
      <c r="M569" s="143">
        <f>'เลย '!AO115</f>
        <v>892784.28</v>
      </c>
      <c r="N569" s="139"/>
      <c r="O569" s="139"/>
      <c r="P569" s="139"/>
      <c r="Q569" s="131">
        <f t="shared" si="19"/>
        <v>17110.709999999963</v>
      </c>
      <c r="R569" s="132">
        <f t="shared" si="20"/>
        <v>201.70582797605852</v>
      </c>
    </row>
    <row r="570" spans="1:18" x14ac:dyDescent="0.35">
      <c r="A570" s="138">
        <v>6</v>
      </c>
      <c r="B570" s="139" t="s">
        <v>60</v>
      </c>
      <c r="C570" s="139" t="s">
        <v>409</v>
      </c>
      <c r="D570" s="139" t="s">
        <v>137</v>
      </c>
      <c r="E570" s="139" t="s">
        <v>410</v>
      </c>
      <c r="F570" s="139" t="s">
        <v>180</v>
      </c>
      <c r="G570" s="139" t="s">
        <v>800</v>
      </c>
      <c r="H570" s="140">
        <v>1392</v>
      </c>
      <c r="I570" s="138">
        <v>1</v>
      </c>
      <c r="J570" s="141">
        <f>'เลย '!F116</f>
        <v>203519.78</v>
      </c>
      <c r="K570" s="142">
        <f>SUM('เลย '!AM116)</f>
        <v>250666.22</v>
      </c>
      <c r="L570" s="143">
        <f>'เลย '!AN116</f>
        <v>348884.56</v>
      </c>
      <c r="M570" s="143">
        <f>'เลย '!AO116</f>
        <v>314956.52</v>
      </c>
      <c r="N570" s="139"/>
      <c r="O570" s="139"/>
      <c r="P570" s="139"/>
      <c r="Q570" s="131">
        <f t="shared" si="19"/>
        <v>33928.039999999979</v>
      </c>
      <c r="R570" s="132">
        <f t="shared" si="20"/>
        <v>250.63545977011495</v>
      </c>
    </row>
    <row r="571" spans="1:18" x14ac:dyDescent="0.35">
      <c r="A571" s="138">
        <v>7</v>
      </c>
      <c r="B571" s="139" t="s">
        <v>60</v>
      </c>
      <c r="C571" s="139" t="s">
        <v>409</v>
      </c>
      <c r="D571" s="139" t="s">
        <v>137</v>
      </c>
      <c r="E571" s="139" t="s">
        <v>410</v>
      </c>
      <c r="F571" s="139" t="s">
        <v>180</v>
      </c>
      <c r="G571" s="139" t="s">
        <v>801</v>
      </c>
      <c r="H571" s="140">
        <v>4729</v>
      </c>
      <c r="I571" s="138">
        <v>4</v>
      </c>
      <c r="J571" s="141">
        <f>'เลย '!F117</f>
        <v>1075105.69</v>
      </c>
      <c r="K571" s="142">
        <f>SUM('เลย '!AM117)</f>
        <v>1160976.7499999998</v>
      </c>
      <c r="L571" s="143">
        <f>'เลย '!AN117</f>
        <v>1205991.45</v>
      </c>
      <c r="M571" s="143">
        <f>'เลย '!AO117</f>
        <v>855045.77</v>
      </c>
      <c r="N571" s="139"/>
      <c r="O571" s="139"/>
      <c r="P571" s="139"/>
      <c r="Q571" s="131">
        <f t="shared" si="19"/>
        <v>350945.67999999993</v>
      </c>
      <c r="R571" s="132">
        <f t="shared" si="20"/>
        <v>255.02039543243814</v>
      </c>
    </row>
    <row r="572" spans="1:18" s="150" customFormat="1" x14ac:dyDescent="0.35">
      <c r="A572" s="144">
        <v>12</v>
      </c>
      <c r="B572" s="145" t="s">
        <v>60</v>
      </c>
      <c r="C572" s="145"/>
      <c r="D572" s="145"/>
      <c r="E572" s="145" t="s">
        <v>77</v>
      </c>
      <c r="F572" s="145"/>
      <c r="G572" s="145" t="s">
        <v>412</v>
      </c>
      <c r="H572" s="151">
        <f>SUM(H565:H571)</f>
        <v>23656</v>
      </c>
      <c r="I572" s="144"/>
      <c r="J572" s="147">
        <f>SUM(J565:J571)</f>
        <v>4693046.4099999992</v>
      </c>
      <c r="K572" s="147">
        <f>SUM(K565:K571)</f>
        <v>5010179.33</v>
      </c>
      <c r="L572" s="147">
        <f>SUM(L565:L571)</f>
        <v>4782454.6099999994</v>
      </c>
      <c r="M572" s="147">
        <f>SUM(M565:M571)</f>
        <v>3693562.43</v>
      </c>
      <c r="N572" s="145">
        <v>6</v>
      </c>
      <c r="O572" s="145">
        <v>6</v>
      </c>
      <c r="P572" s="145">
        <f>N572-O572</f>
        <v>0</v>
      </c>
      <c r="Q572" s="148">
        <f t="shared" si="19"/>
        <v>1088892.1799999992</v>
      </c>
      <c r="R572" s="149">
        <f>L572/H572</f>
        <v>202.16666427122081</v>
      </c>
    </row>
    <row r="573" spans="1:18" x14ac:dyDescent="0.35">
      <c r="A573" s="138">
        <v>1</v>
      </c>
      <c r="B573" s="139" t="s">
        <v>60</v>
      </c>
      <c r="C573" s="139" t="s">
        <v>413</v>
      </c>
      <c r="D573" s="139" t="s">
        <v>144</v>
      </c>
      <c r="E573" s="139" t="s">
        <v>414</v>
      </c>
      <c r="F573" s="139" t="s">
        <v>210</v>
      </c>
      <c r="G573" s="139" t="s">
        <v>415</v>
      </c>
      <c r="H573" s="140"/>
      <c r="I573" s="138"/>
      <c r="J573" s="141"/>
      <c r="K573" s="142"/>
      <c r="L573" s="143"/>
      <c r="M573" s="143"/>
      <c r="N573" s="139"/>
      <c r="O573" s="139"/>
      <c r="P573" s="139"/>
    </row>
    <row r="574" spans="1:18" x14ac:dyDescent="0.35">
      <c r="A574" s="138">
        <v>2</v>
      </c>
      <c r="B574" s="139" t="s">
        <v>60</v>
      </c>
      <c r="C574" s="139" t="s">
        <v>413</v>
      </c>
      <c r="D574" s="139" t="s">
        <v>144</v>
      </c>
      <c r="E574" s="139" t="s">
        <v>414</v>
      </c>
      <c r="F574" s="139" t="s">
        <v>180</v>
      </c>
      <c r="G574" s="139" t="s">
        <v>802</v>
      </c>
      <c r="H574" s="140">
        <v>3571</v>
      </c>
      <c r="I574" s="138">
        <v>3</v>
      </c>
      <c r="J574" s="141">
        <f>'เลย '!F118</f>
        <v>646916.93000000005</v>
      </c>
      <c r="K574" s="142">
        <f>SUM('เลย '!AM118)</f>
        <v>622463.76</v>
      </c>
      <c r="L574" s="143">
        <f>'เลย '!AN118</f>
        <v>437630.45999999996</v>
      </c>
      <c r="M574" s="143">
        <f>'เลย '!AO118</f>
        <v>334189.61</v>
      </c>
      <c r="N574" s="139"/>
      <c r="O574" s="139"/>
      <c r="P574" s="139"/>
      <c r="Q574" s="131">
        <f t="shared" si="19"/>
        <v>103440.84999999998</v>
      </c>
      <c r="R574" s="132">
        <f t="shared" si="20"/>
        <v>122.55123494819377</v>
      </c>
    </row>
    <row r="575" spans="1:18" x14ac:dyDescent="0.35">
      <c r="A575" s="138">
        <v>3</v>
      </c>
      <c r="B575" s="139" t="s">
        <v>60</v>
      </c>
      <c r="C575" s="139" t="s">
        <v>413</v>
      </c>
      <c r="D575" s="139" t="s">
        <v>144</v>
      </c>
      <c r="E575" s="139" t="s">
        <v>414</v>
      </c>
      <c r="F575" s="139" t="s">
        <v>180</v>
      </c>
      <c r="G575" s="139" t="s">
        <v>803</v>
      </c>
      <c r="H575" s="140">
        <v>3383</v>
      </c>
      <c r="I575" s="138">
        <v>3</v>
      </c>
      <c r="J575" s="141">
        <f>'เลย '!F119</f>
        <v>501946.99</v>
      </c>
      <c r="K575" s="142">
        <f>SUM('เลย '!AM119)</f>
        <v>426656.43999999994</v>
      </c>
      <c r="L575" s="143">
        <f>'เลย '!AN119</f>
        <v>176765.78</v>
      </c>
      <c r="M575" s="143">
        <f>'เลย '!AO119</f>
        <v>255217.82</v>
      </c>
      <c r="N575" s="139"/>
      <c r="O575" s="139"/>
      <c r="P575" s="139"/>
      <c r="Q575" s="131">
        <f t="shared" si="19"/>
        <v>-78452.040000000008</v>
      </c>
      <c r="R575" s="132">
        <f t="shared" si="20"/>
        <v>52.251191250369494</v>
      </c>
    </row>
    <row r="576" spans="1:18" x14ac:dyDescent="0.35">
      <c r="A576" s="138">
        <v>4</v>
      </c>
      <c r="B576" s="139" t="s">
        <v>60</v>
      </c>
      <c r="C576" s="139" t="s">
        <v>413</v>
      </c>
      <c r="D576" s="139" t="s">
        <v>144</v>
      </c>
      <c r="E576" s="139" t="s">
        <v>414</v>
      </c>
      <c r="F576" s="139" t="s">
        <v>180</v>
      </c>
      <c r="G576" s="139" t="s">
        <v>804</v>
      </c>
      <c r="H576" s="140">
        <v>3666</v>
      </c>
      <c r="I576" s="138">
        <v>3</v>
      </c>
      <c r="J576" s="141">
        <f>'เลย '!F120</f>
        <v>769294.33</v>
      </c>
      <c r="K576" s="142">
        <f>SUM('เลย '!AM120)</f>
        <v>750373.2699999999</v>
      </c>
      <c r="L576" s="143">
        <f>'เลย '!AN120</f>
        <v>484338.07</v>
      </c>
      <c r="M576" s="143">
        <f>'เลย '!AO120</f>
        <v>429920.1</v>
      </c>
      <c r="N576" s="139"/>
      <c r="O576" s="139"/>
      <c r="P576" s="139"/>
      <c r="Q576" s="131">
        <f t="shared" si="19"/>
        <v>54417.97000000003</v>
      </c>
      <c r="R576" s="132">
        <f t="shared" si="20"/>
        <v>132.11622204037099</v>
      </c>
    </row>
    <row r="577" spans="1:18" x14ac:dyDescent="0.35">
      <c r="A577" s="138">
        <v>5</v>
      </c>
      <c r="B577" s="139" t="s">
        <v>60</v>
      </c>
      <c r="C577" s="139" t="s">
        <v>413</v>
      </c>
      <c r="D577" s="139" t="s">
        <v>144</v>
      </c>
      <c r="E577" s="139" t="s">
        <v>414</v>
      </c>
      <c r="F577" s="139" t="s">
        <v>180</v>
      </c>
      <c r="G577" s="139" t="s">
        <v>805</v>
      </c>
      <c r="H577" s="140">
        <v>4139</v>
      </c>
      <c r="I577" s="138">
        <v>3</v>
      </c>
      <c r="J577" s="141">
        <f>'เลย '!F121</f>
        <v>434853.44</v>
      </c>
      <c r="K577" s="142">
        <f>SUM('เลย '!AM121)</f>
        <v>565861.31000000006</v>
      </c>
      <c r="L577" s="143">
        <f>'เลย '!AN121</f>
        <v>470900.96</v>
      </c>
      <c r="M577" s="143">
        <f>'เลย '!AO121</f>
        <v>307399.65999999997</v>
      </c>
      <c r="N577" s="139"/>
      <c r="O577" s="139"/>
      <c r="P577" s="139"/>
      <c r="Q577" s="131">
        <f t="shared" si="19"/>
        <v>163501.30000000005</v>
      </c>
      <c r="R577" s="132">
        <f t="shared" si="20"/>
        <v>113.771674317468</v>
      </c>
    </row>
    <row r="578" spans="1:18" x14ac:dyDescent="0.35">
      <c r="A578" s="138">
        <v>6</v>
      </c>
      <c r="B578" s="139" t="s">
        <v>60</v>
      </c>
      <c r="C578" s="139" t="s">
        <v>413</v>
      </c>
      <c r="D578" s="139" t="s">
        <v>144</v>
      </c>
      <c r="E578" s="139" t="s">
        <v>414</v>
      </c>
      <c r="F578" s="139" t="s">
        <v>180</v>
      </c>
      <c r="G578" s="139" t="s">
        <v>806</v>
      </c>
      <c r="H578" s="140">
        <v>1457</v>
      </c>
      <c r="I578" s="138">
        <v>1</v>
      </c>
      <c r="J578" s="141">
        <f>'เลย '!F122</f>
        <v>329846.73</v>
      </c>
      <c r="K578" s="142">
        <f>SUM('เลย '!AM122)</f>
        <v>374420.04</v>
      </c>
      <c r="L578" s="143">
        <f>'เลย '!AN122</f>
        <v>373271.88</v>
      </c>
      <c r="M578" s="143">
        <f>'เลย '!AO122</f>
        <v>264466.37</v>
      </c>
      <c r="N578" s="139"/>
      <c r="O578" s="139"/>
      <c r="P578" s="139"/>
      <c r="Q578" s="131">
        <f t="shared" si="19"/>
        <v>108805.51000000001</v>
      </c>
      <c r="R578" s="132">
        <f t="shared" si="20"/>
        <v>256.19209334248455</v>
      </c>
    </row>
    <row r="579" spans="1:18" x14ac:dyDescent="0.35">
      <c r="A579" s="138">
        <v>7</v>
      </c>
      <c r="B579" s="139" t="s">
        <v>60</v>
      </c>
      <c r="C579" s="139" t="s">
        <v>413</v>
      </c>
      <c r="D579" s="139" t="s">
        <v>144</v>
      </c>
      <c r="E579" s="139" t="s">
        <v>414</v>
      </c>
      <c r="F579" s="139" t="s">
        <v>180</v>
      </c>
      <c r="G579" s="139" t="s">
        <v>807</v>
      </c>
      <c r="H579" s="140">
        <v>2356</v>
      </c>
      <c r="I579" s="138">
        <v>2</v>
      </c>
      <c r="J579" s="141">
        <f>'เลย '!F123</f>
        <v>420019.44</v>
      </c>
      <c r="K579" s="142">
        <f>SUM('เลย '!AM123)</f>
        <v>463602.59</v>
      </c>
      <c r="L579" s="143">
        <f>'เลย '!AN123</f>
        <v>273073.46999999997</v>
      </c>
      <c r="M579" s="143">
        <f>'เลย '!AO123</f>
        <v>292278.26</v>
      </c>
      <c r="N579" s="139"/>
      <c r="O579" s="139"/>
      <c r="P579" s="139"/>
      <c r="Q579" s="131">
        <f t="shared" si="19"/>
        <v>-19204.790000000037</v>
      </c>
      <c r="R579" s="132">
        <f t="shared" si="20"/>
        <v>115.90554753820032</v>
      </c>
    </row>
    <row r="580" spans="1:18" x14ac:dyDescent="0.35">
      <c r="A580" s="138">
        <v>8</v>
      </c>
      <c r="B580" s="139" t="s">
        <v>60</v>
      </c>
      <c r="C580" s="139" t="s">
        <v>413</v>
      </c>
      <c r="D580" s="139" t="s">
        <v>144</v>
      </c>
      <c r="E580" s="139" t="s">
        <v>414</v>
      </c>
      <c r="F580" s="139" t="s">
        <v>180</v>
      </c>
      <c r="G580" s="139" t="s">
        <v>808</v>
      </c>
      <c r="H580" s="140">
        <v>3094</v>
      </c>
      <c r="I580" s="138">
        <v>3</v>
      </c>
      <c r="J580" s="141">
        <f>'เลย '!F124</f>
        <v>341464.15</v>
      </c>
      <c r="K580" s="142">
        <f>SUM('เลย '!AM124)</f>
        <v>342466.66000000003</v>
      </c>
      <c r="L580" s="143">
        <f>'เลย '!AN124</f>
        <v>315314.82</v>
      </c>
      <c r="M580" s="143">
        <f>'เลย '!AO124</f>
        <v>364179.77999999997</v>
      </c>
      <c r="N580" s="139"/>
      <c r="O580" s="139"/>
      <c r="P580" s="139"/>
      <c r="Q580" s="131">
        <f t="shared" si="19"/>
        <v>-48864.959999999963</v>
      </c>
      <c r="R580" s="132">
        <f t="shared" si="20"/>
        <v>101.91170652876535</v>
      </c>
    </row>
    <row r="581" spans="1:18" x14ac:dyDescent="0.35">
      <c r="A581" s="138">
        <v>9</v>
      </c>
      <c r="B581" s="139" t="s">
        <v>60</v>
      </c>
      <c r="C581" s="139" t="s">
        <v>413</v>
      </c>
      <c r="D581" s="139" t="s">
        <v>144</v>
      </c>
      <c r="E581" s="139" t="s">
        <v>414</v>
      </c>
      <c r="F581" s="139" t="s">
        <v>180</v>
      </c>
      <c r="G581" s="139" t="s">
        <v>809</v>
      </c>
      <c r="H581" s="140">
        <v>2499</v>
      </c>
      <c r="I581" s="138">
        <v>2</v>
      </c>
      <c r="J581" s="141">
        <f>'เลย '!F125</f>
        <v>172721.62</v>
      </c>
      <c r="K581" s="142">
        <f>SUM('เลย '!AM125)</f>
        <v>112758.19</v>
      </c>
      <c r="L581" s="143">
        <f>'เลย '!AN125</f>
        <v>397546.3</v>
      </c>
      <c r="M581" s="143">
        <f>'เลย '!AO125</f>
        <v>371254.28</v>
      </c>
      <c r="N581" s="139"/>
      <c r="O581" s="139"/>
      <c r="P581" s="139"/>
      <c r="Q581" s="131">
        <f t="shared" si="19"/>
        <v>26292.01999999996</v>
      </c>
      <c r="R581" s="132">
        <f t="shared" si="20"/>
        <v>159.08215286114446</v>
      </c>
    </row>
    <row r="582" spans="1:18" s="150" customFormat="1" x14ac:dyDescent="0.35">
      <c r="A582" s="144">
        <v>13</v>
      </c>
      <c r="B582" s="145" t="s">
        <v>60</v>
      </c>
      <c r="C582" s="145"/>
      <c r="D582" s="145"/>
      <c r="E582" s="145" t="s">
        <v>77</v>
      </c>
      <c r="F582" s="145"/>
      <c r="G582" s="145" t="s">
        <v>416</v>
      </c>
      <c r="H582" s="151">
        <f>SUM(H573:H581)</f>
        <v>24165</v>
      </c>
      <c r="I582" s="144"/>
      <c r="J582" s="147">
        <f>SUM(J573:J581)</f>
        <v>3617063.63</v>
      </c>
      <c r="K582" s="147">
        <f>SUM(K573:K581)</f>
        <v>3658602.26</v>
      </c>
      <c r="L582" s="147">
        <f>SUM(L573:L581)</f>
        <v>2928841.7399999998</v>
      </c>
      <c r="M582" s="147">
        <f>SUM(M573:M581)</f>
        <v>2618905.88</v>
      </c>
      <c r="N582" s="145">
        <v>8</v>
      </c>
      <c r="O582" s="145">
        <v>8</v>
      </c>
      <c r="P582" s="145">
        <f>N582-O582</f>
        <v>0</v>
      </c>
      <c r="Q582" s="148">
        <f t="shared" si="19"/>
        <v>309935.85999999987</v>
      </c>
      <c r="R582" s="149">
        <f>L582/H582</f>
        <v>121.20181005586591</v>
      </c>
    </row>
    <row r="583" spans="1:18" x14ac:dyDescent="0.35">
      <c r="A583" s="138">
        <v>1</v>
      </c>
      <c r="B583" s="139" t="s">
        <v>60</v>
      </c>
      <c r="C583" s="139" t="s">
        <v>417</v>
      </c>
      <c r="D583" s="139" t="s">
        <v>147</v>
      </c>
      <c r="E583" s="139" t="s">
        <v>418</v>
      </c>
      <c r="F583" s="139" t="s">
        <v>210</v>
      </c>
      <c r="G583" s="139" t="s">
        <v>419</v>
      </c>
      <c r="H583" s="140"/>
      <c r="I583" s="138"/>
      <c r="J583" s="141"/>
      <c r="K583" s="142"/>
      <c r="L583" s="143"/>
      <c r="M583" s="143"/>
      <c r="N583" s="139"/>
      <c r="O583" s="139"/>
      <c r="P583" s="139"/>
    </row>
    <row r="584" spans="1:18" x14ac:dyDescent="0.35">
      <c r="A584" s="138">
        <v>2</v>
      </c>
      <c r="B584" s="139" t="s">
        <v>60</v>
      </c>
      <c r="C584" s="139" t="s">
        <v>417</v>
      </c>
      <c r="D584" s="139" t="s">
        <v>147</v>
      </c>
      <c r="E584" s="139" t="s">
        <v>418</v>
      </c>
      <c r="F584" s="139" t="s">
        <v>180</v>
      </c>
      <c r="G584" s="139" t="s">
        <v>810</v>
      </c>
      <c r="H584" s="140">
        <v>5132</v>
      </c>
      <c r="I584" s="138">
        <v>4</v>
      </c>
      <c r="J584" s="141">
        <f>'เลย '!F126</f>
        <v>416178.26</v>
      </c>
      <c r="K584" s="142">
        <f>SUM('เลย '!AM126)</f>
        <v>365511.94000000006</v>
      </c>
      <c r="L584" s="143">
        <f>'เลย '!AN126</f>
        <v>647492.65</v>
      </c>
      <c r="M584" s="143">
        <f>'เลย '!AO126</f>
        <v>568876.26</v>
      </c>
      <c r="N584" s="139"/>
      <c r="O584" s="139"/>
      <c r="P584" s="139"/>
      <c r="Q584" s="131">
        <f t="shared" ref="Q584:Q646" si="21">L584-M584</f>
        <v>78616.390000000014</v>
      </c>
      <c r="R584" s="132">
        <f t="shared" ref="R584:R646" si="22">L584/H584</f>
        <v>126.16770265003898</v>
      </c>
    </row>
    <row r="585" spans="1:18" x14ac:dyDescent="0.35">
      <c r="A585" s="138">
        <v>3</v>
      </c>
      <c r="B585" s="139" t="s">
        <v>60</v>
      </c>
      <c r="C585" s="139" t="s">
        <v>417</v>
      </c>
      <c r="D585" s="139" t="s">
        <v>147</v>
      </c>
      <c r="E585" s="139" t="s">
        <v>418</v>
      </c>
      <c r="F585" s="139" t="s">
        <v>180</v>
      </c>
      <c r="G585" s="139" t="s">
        <v>811</v>
      </c>
      <c r="H585" s="140">
        <v>2779</v>
      </c>
      <c r="I585" s="138">
        <v>2</v>
      </c>
      <c r="J585" s="141">
        <f>'เลย '!F127</f>
        <v>409327.96</v>
      </c>
      <c r="K585" s="142">
        <f>SUM('เลย '!AM127)</f>
        <v>343623.12</v>
      </c>
      <c r="L585" s="143">
        <f>'เลย '!AN127</f>
        <v>482954.65</v>
      </c>
      <c r="M585" s="143">
        <f>'เลย '!AO127</f>
        <v>468468.72000000003</v>
      </c>
      <c r="N585" s="139"/>
      <c r="O585" s="139"/>
      <c r="P585" s="139"/>
      <c r="Q585" s="131">
        <f t="shared" si="21"/>
        <v>14485.929999999993</v>
      </c>
      <c r="R585" s="132">
        <f t="shared" si="22"/>
        <v>173.78720762864342</v>
      </c>
    </row>
    <row r="586" spans="1:18" x14ac:dyDescent="0.35">
      <c r="A586" s="138">
        <v>4</v>
      </c>
      <c r="B586" s="139" t="s">
        <v>60</v>
      </c>
      <c r="C586" s="139" t="s">
        <v>417</v>
      </c>
      <c r="D586" s="139" t="s">
        <v>147</v>
      </c>
      <c r="E586" s="139" t="s">
        <v>418</v>
      </c>
      <c r="F586" s="139" t="s">
        <v>180</v>
      </c>
      <c r="G586" s="139" t="s">
        <v>812</v>
      </c>
      <c r="H586" s="140">
        <v>5936</v>
      </c>
      <c r="I586" s="138">
        <v>4</v>
      </c>
      <c r="J586" s="141">
        <f>'เลย '!F128</f>
        <v>437351.7</v>
      </c>
      <c r="K586" s="142">
        <f>SUM('เลย '!AM128)</f>
        <v>296266.49</v>
      </c>
      <c r="L586" s="143">
        <f>'เลย '!AN128</f>
        <v>583232.34000000008</v>
      </c>
      <c r="M586" s="143">
        <f>'เลย '!AO128</f>
        <v>678893.35</v>
      </c>
      <c r="N586" s="139"/>
      <c r="O586" s="139"/>
      <c r="P586" s="139"/>
      <c r="Q586" s="131">
        <f t="shared" si="21"/>
        <v>-95661.009999999893</v>
      </c>
      <c r="R586" s="132">
        <f t="shared" si="22"/>
        <v>98.253426549865239</v>
      </c>
    </row>
    <row r="587" spans="1:18" x14ac:dyDescent="0.35">
      <c r="A587" s="138">
        <v>5</v>
      </c>
      <c r="B587" s="139" t="s">
        <v>60</v>
      </c>
      <c r="C587" s="139" t="s">
        <v>417</v>
      </c>
      <c r="D587" s="139" t="s">
        <v>147</v>
      </c>
      <c r="E587" s="139" t="s">
        <v>418</v>
      </c>
      <c r="F587" s="139" t="s">
        <v>180</v>
      </c>
      <c r="G587" s="139" t="s">
        <v>813</v>
      </c>
      <c r="H587" s="140">
        <v>2905</v>
      </c>
      <c r="I587" s="138">
        <v>2</v>
      </c>
      <c r="J587" s="141">
        <f>'เลย '!F129</f>
        <v>378471.08</v>
      </c>
      <c r="K587" s="142">
        <f>SUM('เลย '!AM129)</f>
        <v>340924.08</v>
      </c>
      <c r="L587" s="143">
        <f>'เลย '!AN129</f>
        <v>87460.800000000003</v>
      </c>
      <c r="M587" s="143">
        <f>'เลย '!AO129</f>
        <v>144021.97</v>
      </c>
      <c r="N587" s="139"/>
      <c r="O587" s="139"/>
      <c r="P587" s="139"/>
      <c r="Q587" s="131">
        <f t="shared" si="21"/>
        <v>-56561.17</v>
      </c>
      <c r="R587" s="132">
        <f t="shared" si="22"/>
        <v>30.106987951807231</v>
      </c>
    </row>
    <row r="588" spans="1:18" x14ac:dyDescent="0.35">
      <c r="A588" s="138">
        <v>6</v>
      </c>
      <c r="B588" s="139" t="s">
        <v>60</v>
      </c>
      <c r="C588" s="139" t="s">
        <v>417</v>
      </c>
      <c r="D588" s="139" t="s">
        <v>147</v>
      </c>
      <c r="E588" s="139" t="s">
        <v>418</v>
      </c>
      <c r="F588" s="139" t="s">
        <v>180</v>
      </c>
      <c r="G588" s="139" t="s">
        <v>814</v>
      </c>
      <c r="H588" s="140">
        <v>2680</v>
      </c>
      <c r="I588" s="138">
        <v>2</v>
      </c>
      <c r="J588" s="141">
        <f>'เลย '!F130</f>
        <v>222938.65</v>
      </c>
      <c r="K588" s="142">
        <f>SUM('เลย '!AM130)</f>
        <v>79998.34</v>
      </c>
      <c r="L588" s="143">
        <f>'เลย '!AN130</f>
        <v>112960.86000000002</v>
      </c>
      <c r="M588" s="143">
        <f>'เลย '!AO130</f>
        <v>146976.01</v>
      </c>
      <c r="N588" s="139"/>
      <c r="O588" s="139"/>
      <c r="P588" s="139"/>
      <c r="Q588" s="131">
        <f t="shared" si="21"/>
        <v>-34015.149999999994</v>
      </c>
      <c r="R588" s="132">
        <f t="shared" si="22"/>
        <v>42.149574626865679</v>
      </c>
    </row>
    <row r="589" spans="1:18" s="150" customFormat="1" x14ac:dyDescent="0.35">
      <c r="A589" s="144">
        <v>14</v>
      </c>
      <c r="B589" s="145" t="s">
        <v>60</v>
      </c>
      <c r="C589" s="145"/>
      <c r="D589" s="145"/>
      <c r="E589" s="145" t="s">
        <v>77</v>
      </c>
      <c r="F589" s="145"/>
      <c r="G589" s="145" t="s">
        <v>420</v>
      </c>
      <c r="H589" s="151">
        <f>SUM(H583:H588)</f>
        <v>19432</v>
      </c>
      <c r="I589" s="144"/>
      <c r="J589" s="147">
        <f>SUM(J583:J588)</f>
        <v>1864267.65</v>
      </c>
      <c r="K589" s="147">
        <f>SUM(K583:K588)</f>
        <v>1426323.9700000002</v>
      </c>
      <c r="L589" s="147">
        <f>SUM(L583:L588)</f>
        <v>1914101.3000000003</v>
      </c>
      <c r="M589" s="147">
        <f>SUM(M583:M588)</f>
        <v>2007236.31</v>
      </c>
      <c r="N589" s="145">
        <v>5</v>
      </c>
      <c r="O589" s="145">
        <v>5</v>
      </c>
      <c r="P589" s="145">
        <f>N589-O589</f>
        <v>0</v>
      </c>
      <c r="Q589" s="148">
        <f t="shared" si="21"/>
        <v>-93135.009999999776</v>
      </c>
      <c r="R589" s="149">
        <f t="shared" si="22"/>
        <v>98.502537052284907</v>
      </c>
    </row>
    <row r="590" spans="1:18" s="150" customFormat="1" ht="21.75" thickBot="1" x14ac:dyDescent="0.4">
      <c r="A590" s="159"/>
      <c r="B590" s="160" t="s">
        <v>60</v>
      </c>
      <c r="C590" s="160" t="s">
        <v>60</v>
      </c>
      <c r="D590" s="160" t="s">
        <v>60</v>
      </c>
      <c r="E590" s="160" t="s">
        <v>60</v>
      </c>
      <c r="F590" s="160"/>
      <c r="G590" s="160" t="s">
        <v>421</v>
      </c>
      <c r="H590" s="161">
        <f>H455+H462+H478+H490+H505+H512+H520+H531+H550+H557+H564+H572+H582+H589</f>
        <v>406899</v>
      </c>
      <c r="I590" s="159"/>
      <c r="J590" s="162">
        <f t="shared" ref="J590:O590" si="23">J455+J462+J478+J490+J505+J512+J520+J531+J550+J557+J564+J572+J582+J589</f>
        <v>53410452.240000002</v>
      </c>
      <c r="K590" s="163">
        <f t="shared" si="23"/>
        <v>58078597.030000001</v>
      </c>
      <c r="L590" s="162">
        <f t="shared" si="23"/>
        <v>56282330.489999987</v>
      </c>
      <c r="M590" s="162">
        <f t="shared" si="23"/>
        <v>60565555.610000007</v>
      </c>
      <c r="N590" s="160">
        <f t="shared" si="23"/>
        <v>127</v>
      </c>
      <c r="O590" s="160">
        <f t="shared" si="23"/>
        <v>127</v>
      </c>
      <c r="P590" s="160">
        <f>N590-O590</f>
        <v>0</v>
      </c>
      <c r="Q590" s="148">
        <f t="shared" si="21"/>
        <v>-4283225.1200000197</v>
      </c>
      <c r="R590" s="149">
        <f t="shared" si="22"/>
        <v>138.32014944740584</v>
      </c>
    </row>
    <row r="591" spans="1:18" ht="22.5" thickTop="1" thickBot="1" x14ac:dyDescent="0.4">
      <c r="A591" s="164"/>
      <c r="B591" s="165"/>
      <c r="C591" s="165"/>
      <c r="D591" s="165"/>
      <c r="E591" s="323" t="s">
        <v>422</v>
      </c>
      <c r="F591" s="324"/>
      <c r="G591" s="325"/>
      <c r="H591" s="166"/>
      <c r="I591" s="164"/>
      <c r="J591" s="167">
        <f>J590/O590</f>
        <v>420554.7420472441</v>
      </c>
      <c r="K591" s="168">
        <f>K590/O590</f>
        <v>457311.78763779526</v>
      </c>
      <c r="L591" s="167">
        <f>L590/O590</f>
        <v>443167.95661417313</v>
      </c>
      <c r="M591" s="167">
        <f>M590/O590</f>
        <v>476894.13866141735</v>
      </c>
      <c r="N591" s="216"/>
      <c r="O591" s="216"/>
      <c r="P591" s="216"/>
      <c r="Q591" s="131">
        <f t="shared" si="21"/>
        <v>-33726.18204724422</v>
      </c>
    </row>
    <row r="592" spans="1:18" ht="21.75" thickTop="1" x14ac:dyDescent="0.35">
      <c r="A592" s="169">
        <v>1</v>
      </c>
      <c r="B592" s="170" t="s">
        <v>62</v>
      </c>
      <c r="C592" s="170" t="s">
        <v>423</v>
      </c>
      <c r="D592" s="170" t="s">
        <v>424</v>
      </c>
      <c r="E592" s="170" t="s">
        <v>425</v>
      </c>
      <c r="F592" s="170" t="s">
        <v>177</v>
      </c>
      <c r="G592" s="170" t="s">
        <v>426</v>
      </c>
      <c r="H592" s="171"/>
      <c r="I592" s="169"/>
      <c r="J592" s="172"/>
      <c r="K592" s="173"/>
      <c r="L592" s="174"/>
      <c r="M592" s="174"/>
      <c r="N592" s="170"/>
      <c r="O592" s="170"/>
      <c r="P592" s="170"/>
    </row>
    <row r="593" spans="1:18" x14ac:dyDescent="0.35">
      <c r="A593" s="138">
        <v>2</v>
      </c>
      <c r="B593" s="139" t="s">
        <v>62</v>
      </c>
      <c r="C593" s="139" t="s">
        <v>423</v>
      </c>
      <c r="D593" s="139" t="s">
        <v>424</v>
      </c>
      <c r="E593" s="139" t="s">
        <v>425</v>
      </c>
      <c r="F593" s="139" t="s">
        <v>180</v>
      </c>
      <c r="G593" s="139" t="s">
        <v>1027</v>
      </c>
      <c r="H593" s="140">
        <v>4017</v>
      </c>
      <c r="I593" s="138">
        <v>3</v>
      </c>
      <c r="J593" s="141">
        <f>หนองคาย!F12</f>
        <v>94605.27</v>
      </c>
      <c r="K593" s="142">
        <f>หนองคาย!AG12</f>
        <v>120271.97</v>
      </c>
      <c r="L593" s="143">
        <f>หนองคาย!AH12</f>
        <v>528141.09</v>
      </c>
      <c r="M593" s="143">
        <f>หนองคาย!AI12</f>
        <v>632517.13</v>
      </c>
      <c r="N593" s="139"/>
      <c r="O593" s="139"/>
      <c r="P593" s="139"/>
      <c r="Q593" s="131">
        <f t="shared" si="21"/>
        <v>-104376.04000000004</v>
      </c>
      <c r="R593" s="132">
        <f t="shared" si="22"/>
        <v>131.47649738610903</v>
      </c>
    </row>
    <row r="594" spans="1:18" x14ac:dyDescent="0.35">
      <c r="A594" s="138">
        <v>3</v>
      </c>
      <c r="B594" s="139" t="s">
        <v>62</v>
      </c>
      <c r="C594" s="139" t="s">
        <v>423</v>
      </c>
      <c r="D594" s="139" t="s">
        <v>424</v>
      </c>
      <c r="E594" s="139" t="s">
        <v>425</v>
      </c>
      <c r="F594" s="139" t="s">
        <v>180</v>
      </c>
      <c r="G594" s="139" t="s">
        <v>1028</v>
      </c>
      <c r="H594" s="140">
        <v>4254</v>
      </c>
      <c r="I594" s="138">
        <v>3</v>
      </c>
      <c r="J594" s="141">
        <f>หนองคาย!F13</f>
        <v>84910.46</v>
      </c>
      <c r="K594" s="142">
        <f>หนองคาย!AG13</f>
        <v>318303.84999999998</v>
      </c>
      <c r="L594" s="143">
        <f>หนองคาย!AH13</f>
        <v>533165.01</v>
      </c>
      <c r="M594" s="143">
        <f>หนองคาย!AI13</f>
        <v>527302.13</v>
      </c>
      <c r="N594" s="139"/>
      <c r="O594" s="139"/>
      <c r="P594" s="139"/>
      <c r="Q594" s="131">
        <f t="shared" si="21"/>
        <v>5862.8800000000047</v>
      </c>
      <c r="R594" s="132">
        <f t="shared" si="22"/>
        <v>125.3326304654443</v>
      </c>
    </row>
    <row r="595" spans="1:18" x14ac:dyDescent="0.35">
      <c r="A595" s="138">
        <v>4</v>
      </c>
      <c r="B595" s="139" t="s">
        <v>62</v>
      </c>
      <c r="C595" s="139" t="s">
        <v>423</v>
      </c>
      <c r="D595" s="139" t="s">
        <v>424</v>
      </c>
      <c r="E595" s="139" t="s">
        <v>425</v>
      </c>
      <c r="F595" s="139" t="s">
        <v>180</v>
      </c>
      <c r="G595" s="139" t="s">
        <v>1029</v>
      </c>
      <c r="H595" s="140">
        <v>2828</v>
      </c>
      <c r="I595" s="138">
        <v>2</v>
      </c>
      <c r="J595" s="141">
        <f>หนองคาย!F14</f>
        <v>1661.16</v>
      </c>
      <c r="K595" s="142">
        <f>หนองคาย!AG14</f>
        <v>261060.45999999993</v>
      </c>
      <c r="L595" s="143">
        <f>หนองคาย!AH14</f>
        <v>285159.66000000003</v>
      </c>
      <c r="M595" s="143">
        <f>หนองคาย!AI14</f>
        <v>401258.21</v>
      </c>
      <c r="N595" s="139"/>
      <c r="O595" s="139"/>
      <c r="P595" s="139"/>
      <c r="Q595" s="131">
        <f t="shared" si="21"/>
        <v>-116098.54999999999</v>
      </c>
      <c r="R595" s="132">
        <f t="shared" si="22"/>
        <v>100.83439179632251</v>
      </c>
    </row>
    <row r="596" spans="1:18" x14ac:dyDescent="0.35">
      <c r="A596" s="138">
        <v>5</v>
      </c>
      <c r="B596" s="139" t="s">
        <v>62</v>
      </c>
      <c r="C596" s="139" t="s">
        <v>423</v>
      </c>
      <c r="D596" s="139" t="s">
        <v>424</v>
      </c>
      <c r="E596" s="139" t="s">
        <v>425</v>
      </c>
      <c r="F596" s="139" t="s">
        <v>180</v>
      </c>
      <c r="G596" s="139" t="s">
        <v>1030</v>
      </c>
      <c r="H596" s="140">
        <v>4184</v>
      </c>
      <c r="I596" s="138">
        <v>3</v>
      </c>
      <c r="J596" s="141">
        <f>หนองคาย!F15</f>
        <v>132545.44</v>
      </c>
      <c r="K596" s="142">
        <f>หนองคาย!AG15</f>
        <v>221621.38</v>
      </c>
      <c r="L596" s="143">
        <f>หนองคาย!AH15</f>
        <v>637324.74</v>
      </c>
      <c r="M596" s="143">
        <f>หนองคาย!AI15</f>
        <v>676729.3</v>
      </c>
      <c r="N596" s="139"/>
      <c r="O596" s="139"/>
      <c r="P596" s="139"/>
      <c r="Q596" s="131">
        <f t="shared" si="21"/>
        <v>-39404.560000000056</v>
      </c>
      <c r="R596" s="132">
        <f t="shared" si="22"/>
        <v>152.32426864244741</v>
      </c>
    </row>
    <row r="597" spans="1:18" x14ac:dyDescent="0.35">
      <c r="A597" s="138">
        <v>6</v>
      </c>
      <c r="B597" s="139" t="s">
        <v>62</v>
      </c>
      <c r="C597" s="139" t="s">
        <v>423</v>
      </c>
      <c r="D597" s="139" t="s">
        <v>424</v>
      </c>
      <c r="E597" s="139" t="s">
        <v>425</v>
      </c>
      <c r="F597" s="139" t="s">
        <v>180</v>
      </c>
      <c r="G597" s="139" t="s">
        <v>1031</v>
      </c>
      <c r="H597" s="140">
        <v>7069</v>
      </c>
      <c r="I597" s="138">
        <v>5</v>
      </c>
      <c r="J597" s="141">
        <f>หนองคาย!F16</f>
        <v>140462</v>
      </c>
      <c r="K597" s="142">
        <f>หนองคาย!AG16</f>
        <v>326237.51</v>
      </c>
      <c r="L597" s="143">
        <f>หนองคาย!AH16</f>
        <v>535918.27</v>
      </c>
      <c r="M597" s="143">
        <f>หนองคาย!AI16</f>
        <v>708953.62000000011</v>
      </c>
      <c r="N597" s="139"/>
      <c r="O597" s="139"/>
      <c r="P597" s="139"/>
      <c r="Q597" s="131">
        <f t="shared" si="21"/>
        <v>-173035.35000000009</v>
      </c>
      <c r="R597" s="132">
        <f t="shared" si="22"/>
        <v>75.812458622153059</v>
      </c>
    </row>
    <row r="598" spans="1:18" x14ac:dyDescent="0.35">
      <c r="A598" s="138">
        <v>7</v>
      </c>
      <c r="B598" s="139" t="s">
        <v>62</v>
      </c>
      <c r="C598" s="139" t="s">
        <v>423</v>
      </c>
      <c r="D598" s="139" t="s">
        <v>424</v>
      </c>
      <c r="E598" s="139" t="s">
        <v>425</v>
      </c>
      <c r="F598" s="139" t="s">
        <v>180</v>
      </c>
      <c r="G598" s="139" t="s">
        <v>1032</v>
      </c>
      <c r="H598" s="140">
        <v>6198</v>
      </c>
      <c r="I598" s="138">
        <v>5</v>
      </c>
      <c r="J598" s="141">
        <f>หนองคาย!F17</f>
        <v>500693.64</v>
      </c>
      <c r="K598" s="142">
        <f>หนองคาย!AG17</f>
        <v>582498.99</v>
      </c>
      <c r="L598" s="143">
        <f>หนองคาย!AH17</f>
        <v>580952.66999999993</v>
      </c>
      <c r="M598" s="143">
        <f>หนองคาย!AI17</f>
        <v>534158.27</v>
      </c>
      <c r="N598" s="139"/>
      <c r="O598" s="139"/>
      <c r="P598" s="139"/>
      <c r="Q598" s="131">
        <f t="shared" si="21"/>
        <v>46794.399999999907</v>
      </c>
      <c r="R598" s="132">
        <f t="shared" si="22"/>
        <v>93.732279767666981</v>
      </c>
    </row>
    <row r="599" spans="1:18" x14ac:dyDescent="0.35">
      <c r="A599" s="138">
        <v>8</v>
      </c>
      <c r="B599" s="139" t="s">
        <v>62</v>
      </c>
      <c r="C599" s="139" t="s">
        <v>423</v>
      </c>
      <c r="D599" s="139" t="s">
        <v>424</v>
      </c>
      <c r="E599" s="139" t="s">
        <v>425</v>
      </c>
      <c r="F599" s="139" t="s">
        <v>180</v>
      </c>
      <c r="G599" s="139" t="s">
        <v>1033</v>
      </c>
      <c r="H599" s="140">
        <v>2120</v>
      </c>
      <c r="I599" s="138">
        <v>2</v>
      </c>
      <c r="J599" s="141">
        <f>หนองคาย!F18</f>
        <v>194326.51</v>
      </c>
      <c r="K599" s="142">
        <f>หนองคาย!AG18</f>
        <v>203661.15</v>
      </c>
      <c r="L599" s="143">
        <f>หนองคาย!AH18</f>
        <v>381275.86</v>
      </c>
      <c r="M599" s="143">
        <f>หนองคาย!AI18</f>
        <v>581286.08000000007</v>
      </c>
      <c r="N599" s="139"/>
      <c r="O599" s="139"/>
      <c r="P599" s="139"/>
      <c r="Q599" s="131">
        <f t="shared" si="21"/>
        <v>-200010.22000000009</v>
      </c>
      <c r="R599" s="132">
        <f t="shared" si="22"/>
        <v>179.84710377358491</v>
      </c>
    </row>
    <row r="600" spans="1:18" x14ac:dyDescent="0.35">
      <c r="A600" s="138">
        <v>9</v>
      </c>
      <c r="B600" s="139" t="s">
        <v>62</v>
      </c>
      <c r="C600" s="139" t="s">
        <v>423</v>
      </c>
      <c r="D600" s="139" t="s">
        <v>424</v>
      </c>
      <c r="E600" s="139" t="s">
        <v>425</v>
      </c>
      <c r="F600" s="139" t="s">
        <v>180</v>
      </c>
      <c r="G600" s="139" t="s">
        <v>1034</v>
      </c>
      <c r="H600" s="140">
        <v>808</v>
      </c>
      <c r="I600" s="138">
        <v>1</v>
      </c>
      <c r="J600" s="141">
        <f>หนองคาย!F19</f>
        <v>19034.689999999999</v>
      </c>
      <c r="K600" s="142">
        <f>หนองคาย!AG19</f>
        <v>57790.430000000008</v>
      </c>
      <c r="L600" s="143">
        <f>หนองคาย!AH19</f>
        <v>210249.24</v>
      </c>
      <c r="M600" s="143">
        <f>หนองคาย!AI19</f>
        <v>326310.02</v>
      </c>
      <c r="N600" s="139"/>
      <c r="O600" s="139"/>
      <c r="P600" s="139"/>
      <c r="Q600" s="131">
        <f t="shared" si="21"/>
        <v>-116060.78000000003</v>
      </c>
      <c r="R600" s="132">
        <f t="shared" si="22"/>
        <v>260.20945544554456</v>
      </c>
    </row>
    <row r="601" spans="1:18" x14ac:dyDescent="0.35">
      <c r="A601" s="138">
        <v>10</v>
      </c>
      <c r="B601" s="139" t="s">
        <v>62</v>
      </c>
      <c r="C601" s="139" t="s">
        <v>423</v>
      </c>
      <c r="D601" s="139" t="s">
        <v>424</v>
      </c>
      <c r="E601" s="139" t="s">
        <v>425</v>
      </c>
      <c r="F601" s="139" t="s">
        <v>180</v>
      </c>
      <c r="G601" s="139" t="s">
        <v>1035</v>
      </c>
      <c r="H601" s="140">
        <v>5257</v>
      </c>
      <c r="I601" s="138">
        <v>4</v>
      </c>
      <c r="J601" s="141">
        <f>หนองคาย!F20</f>
        <v>191395.18</v>
      </c>
      <c r="K601" s="142">
        <f>หนองคาย!AG20</f>
        <v>369561.77</v>
      </c>
      <c r="L601" s="143">
        <f>หนองคาย!AH20</f>
        <v>262790.39</v>
      </c>
      <c r="M601" s="143">
        <f>หนองคาย!AI20</f>
        <v>420085.34</v>
      </c>
      <c r="N601" s="139"/>
      <c r="O601" s="139"/>
      <c r="P601" s="139"/>
      <c r="Q601" s="131">
        <f t="shared" si="21"/>
        <v>-157294.95000000001</v>
      </c>
      <c r="R601" s="132">
        <f t="shared" si="22"/>
        <v>49.988660833174819</v>
      </c>
    </row>
    <row r="602" spans="1:18" x14ac:dyDescent="0.35">
      <c r="A602" s="138">
        <v>11</v>
      </c>
      <c r="B602" s="139" t="s">
        <v>62</v>
      </c>
      <c r="C602" s="139" t="s">
        <v>423</v>
      </c>
      <c r="D602" s="139" t="s">
        <v>424</v>
      </c>
      <c r="E602" s="139" t="s">
        <v>425</v>
      </c>
      <c r="F602" s="139" t="s">
        <v>180</v>
      </c>
      <c r="G602" s="139" t="s">
        <v>1036</v>
      </c>
      <c r="H602" s="140">
        <v>5547</v>
      </c>
      <c r="I602" s="138">
        <v>4</v>
      </c>
      <c r="J602" s="141">
        <f>หนองคาย!F21</f>
        <v>274303.75</v>
      </c>
      <c r="K602" s="142">
        <f>หนองคาย!AG21</f>
        <v>415487.36000000004</v>
      </c>
      <c r="L602" s="143">
        <f>หนองคาย!AH21</f>
        <v>426336.45</v>
      </c>
      <c r="M602" s="143">
        <f>หนองคาย!AI21</f>
        <v>707463.34000000008</v>
      </c>
      <c r="N602" s="139"/>
      <c r="O602" s="139"/>
      <c r="P602" s="139"/>
      <c r="Q602" s="131">
        <f t="shared" si="21"/>
        <v>-281126.89000000007</v>
      </c>
      <c r="R602" s="132">
        <f t="shared" si="22"/>
        <v>76.858923742563547</v>
      </c>
    </row>
    <row r="603" spans="1:18" x14ac:dyDescent="0.35">
      <c r="A603" s="138">
        <v>12</v>
      </c>
      <c r="B603" s="139" t="s">
        <v>62</v>
      </c>
      <c r="C603" s="139" t="s">
        <v>423</v>
      </c>
      <c r="D603" s="139" t="s">
        <v>424</v>
      </c>
      <c r="E603" s="139" t="s">
        <v>425</v>
      </c>
      <c r="F603" s="139" t="s">
        <v>180</v>
      </c>
      <c r="G603" s="139" t="s">
        <v>1037</v>
      </c>
      <c r="H603" s="140">
        <v>4817</v>
      </c>
      <c r="I603" s="138">
        <v>4</v>
      </c>
      <c r="J603" s="141">
        <f>หนองคาย!F22</f>
        <v>617606.43999999994</v>
      </c>
      <c r="K603" s="142">
        <f>หนองคาย!AG22</f>
        <v>673839.5</v>
      </c>
      <c r="L603" s="143">
        <f>หนองคาย!AH22</f>
        <v>518813.81</v>
      </c>
      <c r="M603" s="143">
        <f>หนองคาย!AI22</f>
        <v>649110.75</v>
      </c>
      <c r="N603" s="139"/>
      <c r="O603" s="139"/>
      <c r="P603" s="139"/>
      <c r="Q603" s="131">
        <f t="shared" si="21"/>
        <v>-130296.94</v>
      </c>
      <c r="R603" s="132">
        <f t="shared" si="22"/>
        <v>107.70475607224414</v>
      </c>
    </row>
    <row r="604" spans="1:18" x14ac:dyDescent="0.35">
      <c r="A604" s="138">
        <v>13</v>
      </c>
      <c r="B604" s="139" t="s">
        <v>62</v>
      </c>
      <c r="C604" s="139" t="s">
        <v>423</v>
      </c>
      <c r="D604" s="139" t="s">
        <v>424</v>
      </c>
      <c r="E604" s="139" t="s">
        <v>425</v>
      </c>
      <c r="F604" s="139" t="s">
        <v>180</v>
      </c>
      <c r="G604" s="139" t="s">
        <v>1038</v>
      </c>
      <c r="H604" s="140">
        <v>4661</v>
      </c>
      <c r="I604" s="138">
        <v>4</v>
      </c>
      <c r="J604" s="141">
        <f>หนองคาย!F23</f>
        <v>39973.449999999997</v>
      </c>
      <c r="K604" s="142">
        <f>หนองคาย!AG23</f>
        <v>267643.55</v>
      </c>
      <c r="L604" s="143">
        <f>หนองคาย!AH23</f>
        <v>592426.67999999993</v>
      </c>
      <c r="M604" s="143">
        <f>หนองคาย!AI23</f>
        <v>622852.1399999999</v>
      </c>
      <c r="N604" s="139"/>
      <c r="O604" s="139"/>
      <c r="P604" s="139"/>
      <c r="Q604" s="131">
        <f t="shared" si="21"/>
        <v>-30425.459999999963</v>
      </c>
      <c r="R604" s="132">
        <f t="shared" si="22"/>
        <v>127.10291353786739</v>
      </c>
    </row>
    <row r="605" spans="1:18" x14ac:dyDescent="0.35">
      <c r="A605" s="138">
        <v>14</v>
      </c>
      <c r="B605" s="139" t="s">
        <v>62</v>
      </c>
      <c r="C605" s="139" t="s">
        <v>423</v>
      </c>
      <c r="D605" s="139" t="s">
        <v>424</v>
      </c>
      <c r="E605" s="139" t="s">
        <v>425</v>
      </c>
      <c r="F605" s="139" t="s">
        <v>180</v>
      </c>
      <c r="G605" s="139" t="s">
        <v>1039</v>
      </c>
      <c r="H605" s="140">
        <v>7585</v>
      </c>
      <c r="I605" s="138">
        <v>5</v>
      </c>
      <c r="J605" s="141">
        <f>หนองคาย!F24</f>
        <v>1710134.1</v>
      </c>
      <c r="K605" s="142">
        <f>หนองคาย!AG24</f>
        <v>1708765.26</v>
      </c>
      <c r="L605" s="143">
        <f>หนองคาย!AH24</f>
        <v>866820.3</v>
      </c>
      <c r="M605" s="143">
        <f>หนองคาย!AI24</f>
        <v>1128360.6299999999</v>
      </c>
      <c r="N605" s="139"/>
      <c r="O605" s="139"/>
      <c r="P605" s="139"/>
      <c r="Q605" s="131">
        <f t="shared" si="21"/>
        <v>-261540.32999999984</v>
      </c>
      <c r="R605" s="132">
        <f t="shared" si="22"/>
        <v>114.2808569545155</v>
      </c>
    </row>
    <row r="606" spans="1:18" x14ac:dyDescent="0.35">
      <c r="A606" s="138">
        <v>15</v>
      </c>
      <c r="B606" s="139" t="s">
        <v>62</v>
      </c>
      <c r="C606" s="139" t="s">
        <v>423</v>
      </c>
      <c r="D606" s="139" t="s">
        <v>424</v>
      </c>
      <c r="E606" s="139" t="s">
        <v>425</v>
      </c>
      <c r="F606" s="139" t="s">
        <v>180</v>
      </c>
      <c r="G606" s="139" t="s">
        <v>1040</v>
      </c>
      <c r="H606" s="140">
        <v>6519</v>
      </c>
      <c r="I606" s="138">
        <v>5</v>
      </c>
      <c r="J606" s="141">
        <f>หนองคาย!F25</f>
        <v>30217.7</v>
      </c>
      <c r="K606" s="142">
        <f>หนองคาย!AG25</f>
        <v>347309.01</v>
      </c>
      <c r="L606" s="143">
        <f>หนองคาย!AH25</f>
        <v>507502.71</v>
      </c>
      <c r="M606" s="143">
        <f>หนองคาย!AI25</f>
        <v>560115.04999999993</v>
      </c>
      <c r="N606" s="139"/>
      <c r="O606" s="139"/>
      <c r="P606" s="139"/>
      <c r="Q606" s="131">
        <f t="shared" si="21"/>
        <v>-52612.339999999909</v>
      </c>
      <c r="R606" s="132">
        <f t="shared" si="22"/>
        <v>77.849779107225032</v>
      </c>
    </row>
    <row r="607" spans="1:18" x14ac:dyDescent="0.35">
      <c r="A607" s="138">
        <v>16</v>
      </c>
      <c r="B607" s="139" t="s">
        <v>62</v>
      </c>
      <c r="C607" s="139" t="s">
        <v>423</v>
      </c>
      <c r="D607" s="139" t="s">
        <v>424</v>
      </c>
      <c r="E607" s="139" t="s">
        <v>425</v>
      </c>
      <c r="F607" s="139" t="s">
        <v>180</v>
      </c>
      <c r="G607" s="139" t="s">
        <v>1041</v>
      </c>
      <c r="H607" s="140">
        <v>4531</v>
      </c>
      <c r="I607" s="138">
        <v>4</v>
      </c>
      <c r="J607" s="141">
        <f>หนองคาย!F26</f>
        <v>320750.65000000002</v>
      </c>
      <c r="K607" s="142">
        <f>หนองคาย!AG26</f>
        <v>396919.43</v>
      </c>
      <c r="L607" s="143">
        <f>หนองคาย!AH26</f>
        <v>408165.71</v>
      </c>
      <c r="M607" s="143">
        <f>หนองคาย!AI26</f>
        <v>528375.22</v>
      </c>
      <c r="N607" s="139"/>
      <c r="O607" s="139"/>
      <c r="P607" s="139"/>
      <c r="Q607" s="131">
        <f t="shared" si="21"/>
        <v>-120209.50999999995</v>
      </c>
      <c r="R607" s="132">
        <f t="shared" si="22"/>
        <v>90.082919885235057</v>
      </c>
    </row>
    <row r="608" spans="1:18" x14ac:dyDescent="0.35">
      <c r="A608" s="138">
        <v>17</v>
      </c>
      <c r="B608" s="139" t="s">
        <v>62</v>
      </c>
      <c r="C608" s="139" t="s">
        <v>423</v>
      </c>
      <c r="D608" s="139" t="s">
        <v>424</v>
      </c>
      <c r="E608" s="139" t="s">
        <v>425</v>
      </c>
      <c r="F608" s="139" t="s">
        <v>180</v>
      </c>
      <c r="G608" s="139" t="s">
        <v>1042</v>
      </c>
      <c r="H608" s="140">
        <v>2937</v>
      </c>
      <c r="I608" s="138">
        <v>2</v>
      </c>
      <c r="J608" s="141">
        <f>หนองคาย!F27</f>
        <v>230508.16</v>
      </c>
      <c r="K608" s="142">
        <f>หนองคาย!AG27</f>
        <v>237629.16</v>
      </c>
      <c r="L608" s="143">
        <f>หนองคาย!AH27</f>
        <v>286237.29000000004</v>
      </c>
      <c r="M608" s="143">
        <f>หนองคาย!AI27</f>
        <v>316815.14</v>
      </c>
      <c r="N608" s="139"/>
      <c r="O608" s="139"/>
      <c r="P608" s="139"/>
      <c r="Q608" s="131">
        <f t="shared" si="21"/>
        <v>-30577.849999999977</v>
      </c>
      <c r="R608" s="132">
        <f t="shared" si="22"/>
        <v>97.459070480081735</v>
      </c>
    </row>
    <row r="609" spans="1:18" x14ac:dyDescent="0.35">
      <c r="A609" s="138">
        <v>18</v>
      </c>
      <c r="B609" s="139" t="s">
        <v>62</v>
      </c>
      <c r="C609" s="139" t="s">
        <v>423</v>
      </c>
      <c r="D609" s="139" t="s">
        <v>424</v>
      </c>
      <c r="E609" s="139" t="s">
        <v>425</v>
      </c>
      <c r="F609" s="139" t="s">
        <v>180</v>
      </c>
      <c r="G609" s="139" t="s">
        <v>1043</v>
      </c>
      <c r="H609" s="140">
        <v>2576</v>
      </c>
      <c r="I609" s="138">
        <v>2</v>
      </c>
      <c r="J609" s="141">
        <f>หนองคาย!F28</f>
        <v>88240.87</v>
      </c>
      <c r="K609" s="142">
        <f>หนองคาย!AG28</f>
        <v>97921.849999999991</v>
      </c>
      <c r="L609" s="143">
        <f>หนองคาย!AH28</f>
        <v>313217.99</v>
      </c>
      <c r="M609" s="143">
        <f>หนองคาย!AI28</f>
        <v>432889.48000000004</v>
      </c>
      <c r="N609" s="139"/>
      <c r="O609" s="139"/>
      <c r="P609" s="139"/>
      <c r="Q609" s="131">
        <f t="shared" si="21"/>
        <v>-119671.49000000005</v>
      </c>
      <c r="R609" s="132">
        <f t="shared" si="22"/>
        <v>121.59083462732919</v>
      </c>
    </row>
    <row r="610" spans="1:18" s="150" customFormat="1" x14ac:dyDescent="0.35">
      <c r="A610" s="144">
        <v>1</v>
      </c>
      <c r="B610" s="145" t="s">
        <v>62</v>
      </c>
      <c r="C610" s="145"/>
      <c r="D610" s="145"/>
      <c r="E610" s="145" t="s">
        <v>77</v>
      </c>
      <c r="F610" s="145"/>
      <c r="G610" s="145" t="s">
        <v>427</v>
      </c>
      <c r="H610" s="151">
        <f>SUM(H592:H609)</f>
        <v>75908</v>
      </c>
      <c r="I610" s="144"/>
      <c r="J610" s="147">
        <f>SUM(J592:J609)</f>
        <v>4671369.4700000007</v>
      </c>
      <c r="K610" s="147">
        <f>SUM(K592:K609)</f>
        <v>6606522.629999999</v>
      </c>
      <c r="L610" s="147">
        <f>SUM(L592:L609)</f>
        <v>7874497.8699999992</v>
      </c>
      <c r="M610" s="147">
        <f>SUM(M592:M609)</f>
        <v>9754581.8500000015</v>
      </c>
      <c r="N610" s="145">
        <v>17</v>
      </c>
      <c r="O610" s="145">
        <v>17</v>
      </c>
      <c r="P610" s="145">
        <f>N610-O610</f>
        <v>0</v>
      </c>
      <c r="Q610" s="148">
        <f t="shared" si="21"/>
        <v>-1880083.9800000023</v>
      </c>
      <c r="R610" s="149">
        <f>L610/H610</f>
        <v>103.73739092058807</v>
      </c>
    </row>
    <row r="611" spans="1:18" x14ac:dyDescent="0.35">
      <c r="A611" s="138">
        <v>1</v>
      </c>
      <c r="B611" s="139" t="s">
        <v>62</v>
      </c>
      <c r="C611" s="139" t="s">
        <v>428</v>
      </c>
      <c r="D611" s="139" t="s">
        <v>104</v>
      </c>
      <c r="E611" s="139" t="s">
        <v>429</v>
      </c>
      <c r="F611" s="139" t="s">
        <v>329</v>
      </c>
      <c r="G611" s="139" t="s">
        <v>430</v>
      </c>
      <c r="H611" s="140"/>
      <c r="I611" s="138"/>
      <c r="J611" s="141"/>
      <c r="K611" s="142"/>
      <c r="L611" s="143"/>
      <c r="M611" s="143"/>
      <c r="N611" s="139"/>
      <c r="O611" s="139"/>
      <c r="P611" s="139"/>
    </row>
    <row r="612" spans="1:18" x14ac:dyDescent="0.35">
      <c r="A612" s="138">
        <v>2</v>
      </c>
      <c r="B612" s="139" t="s">
        <v>62</v>
      </c>
      <c r="C612" s="139" t="s">
        <v>428</v>
      </c>
      <c r="D612" s="139" t="s">
        <v>104</v>
      </c>
      <c r="E612" s="139" t="s">
        <v>429</v>
      </c>
      <c r="F612" s="139" t="s">
        <v>180</v>
      </c>
      <c r="G612" s="139" t="s">
        <v>1044</v>
      </c>
      <c r="H612" s="140">
        <v>3880</v>
      </c>
      <c r="I612" s="138">
        <v>3</v>
      </c>
      <c r="J612" s="141">
        <f>หนองคาย!F29</f>
        <v>209767.48</v>
      </c>
      <c r="K612" s="142">
        <f>หนองคาย!AG29</f>
        <v>536646.75</v>
      </c>
      <c r="L612" s="143">
        <f>หนองคาย!AH29</f>
        <v>295529.19</v>
      </c>
      <c r="M612" s="143">
        <f>หนองคาย!AI29</f>
        <v>263905.11</v>
      </c>
      <c r="N612" s="139"/>
      <c r="O612" s="139"/>
      <c r="P612" s="139"/>
      <c r="Q612" s="131">
        <f t="shared" si="21"/>
        <v>31624.080000000016</v>
      </c>
      <c r="R612" s="132">
        <f t="shared" si="22"/>
        <v>76.167317010309276</v>
      </c>
    </row>
    <row r="613" spans="1:18" x14ac:dyDescent="0.35">
      <c r="A613" s="138">
        <v>3</v>
      </c>
      <c r="B613" s="139" t="s">
        <v>62</v>
      </c>
      <c r="C613" s="139" t="s">
        <v>428</v>
      </c>
      <c r="D613" s="139" t="s">
        <v>104</v>
      </c>
      <c r="E613" s="139" t="s">
        <v>429</v>
      </c>
      <c r="F613" s="139" t="s">
        <v>180</v>
      </c>
      <c r="G613" s="139" t="s">
        <v>1045</v>
      </c>
      <c r="H613" s="140">
        <v>3169</v>
      </c>
      <c r="I613" s="138">
        <v>3</v>
      </c>
      <c r="J613" s="141">
        <f>หนองคาย!F30</f>
        <v>157869.04999999999</v>
      </c>
      <c r="K613" s="142">
        <f>หนองคาย!AG30</f>
        <v>610204.91999999993</v>
      </c>
      <c r="L613" s="143">
        <f>หนองคาย!AH30</f>
        <v>398448.1</v>
      </c>
      <c r="M613" s="143">
        <f>หนองคาย!AI30</f>
        <v>307536.34999999998</v>
      </c>
      <c r="N613" s="139"/>
      <c r="O613" s="139"/>
      <c r="P613" s="139"/>
      <c r="Q613" s="131">
        <f t="shared" si="21"/>
        <v>90911.75</v>
      </c>
      <c r="R613" s="132">
        <f t="shared" si="22"/>
        <v>125.73307036920163</v>
      </c>
    </row>
    <row r="614" spans="1:18" x14ac:dyDescent="0.35">
      <c r="A614" s="138">
        <v>4</v>
      </c>
      <c r="B614" s="139" t="s">
        <v>62</v>
      </c>
      <c r="C614" s="139" t="s">
        <v>428</v>
      </c>
      <c r="D614" s="139" t="s">
        <v>104</v>
      </c>
      <c r="E614" s="139" t="s">
        <v>429</v>
      </c>
      <c r="F614" s="139" t="s">
        <v>180</v>
      </c>
      <c r="G614" s="139" t="s">
        <v>1046</v>
      </c>
      <c r="H614" s="140">
        <v>7059</v>
      </c>
      <c r="I614" s="138">
        <v>5</v>
      </c>
      <c r="J614" s="141">
        <f>หนองคาย!F31</f>
        <v>903409.95</v>
      </c>
      <c r="K614" s="142">
        <f>หนองคาย!AG31</f>
        <v>1206031.22</v>
      </c>
      <c r="L614" s="143">
        <f>หนองคาย!AH31</f>
        <v>204236.16</v>
      </c>
      <c r="M614" s="143">
        <f>หนองคาย!AI31</f>
        <v>259388.19</v>
      </c>
      <c r="N614" s="139"/>
      <c r="O614" s="139"/>
      <c r="P614" s="139"/>
      <c r="Q614" s="131">
        <f t="shared" si="21"/>
        <v>-55152.03</v>
      </c>
      <c r="R614" s="132">
        <f t="shared" si="22"/>
        <v>28.932732681682957</v>
      </c>
    </row>
    <row r="615" spans="1:18" x14ac:dyDescent="0.35">
      <c r="A615" s="138">
        <v>5</v>
      </c>
      <c r="B615" s="139" t="s">
        <v>62</v>
      </c>
      <c r="C615" s="139" t="s">
        <v>428</v>
      </c>
      <c r="D615" s="139" t="s">
        <v>104</v>
      </c>
      <c r="E615" s="139" t="s">
        <v>429</v>
      </c>
      <c r="F615" s="139" t="s">
        <v>180</v>
      </c>
      <c r="G615" s="139" t="s">
        <v>1047</v>
      </c>
      <c r="H615" s="140">
        <v>4668</v>
      </c>
      <c r="I615" s="138">
        <v>4</v>
      </c>
      <c r="J615" s="141">
        <f>หนองคาย!F32</f>
        <v>679789.2</v>
      </c>
      <c r="K615" s="142">
        <f>หนองคาย!AG32</f>
        <v>968130.92999999993</v>
      </c>
      <c r="L615" s="143">
        <f>หนองคาย!AH32</f>
        <v>312929.74</v>
      </c>
      <c r="M615" s="143">
        <f>หนองคาย!AI32</f>
        <v>276019.62</v>
      </c>
      <c r="N615" s="139"/>
      <c r="O615" s="139"/>
      <c r="P615" s="139"/>
      <c r="Q615" s="131">
        <f t="shared" si="21"/>
        <v>36910.119999999995</v>
      </c>
      <c r="R615" s="132">
        <f t="shared" si="22"/>
        <v>67.037219365895453</v>
      </c>
    </row>
    <row r="616" spans="1:18" x14ac:dyDescent="0.35">
      <c r="A616" s="138">
        <v>6</v>
      </c>
      <c r="B616" s="139" t="s">
        <v>62</v>
      </c>
      <c r="C616" s="139" t="s">
        <v>428</v>
      </c>
      <c r="D616" s="139" t="s">
        <v>104</v>
      </c>
      <c r="E616" s="139" t="s">
        <v>429</v>
      </c>
      <c r="F616" s="139" t="s">
        <v>180</v>
      </c>
      <c r="G616" s="139" t="s">
        <v>1048</v>
      </c>
      <c r="H616" s="140">
        <v>5951</v>
      </c>
      <c r="I616" s="138">
        <v>4</v>
      </c>
      <c r="J616" s="141">
        <f>หนองคาย!F33</f>
        <v>184152.82</v>
      </c>
      <c r="K616" s="142">
        <f>หนองคาย!AG33</f>
        <v>308235.01</v>
      </c>
      <c r="L616" s="143">
        <f>หนองคาย!AH33</f>
        <v>257724.84</v>
      </c>
      <c r="M616" s="143">
        <f>หนองคาย!AI33</f>
        <v>360121.00999999995</v>
      </c>
      <c r="N616" s="139"/>
      <c r="O616" s="139"/>
      <c r="P616" s="139"/>
      <c r="Q616" s="131">
        <f t="shared" si="21"/>
        <v>-102396.16999999995</v>
      </c>
      <c r="R616" s="132">
        <f t="shared" si="22"/>
        <v>43.30782053436397</v>
      </c>
    </row>
    <row r="617" spans="1:18" x14ac:dyDescent="0.35">
      <c r="A617" s="138">
        <v>7</v>
      </c>
      <c r="B617" s="139" t="s">
        <v>62</v>
      </c>
      <c r="C617" s="139" t="s">
        <v>428</v>
      </c>
      <c r="D617" s="139" t="s">
        <v>104</v>
      </c>
      <c r="E617" s="139" t="s">
        <v>429</v>
      </c>
      <c r="F617" s="139" t="s">
        <v>180</v>
      </c>
      <c r="G617" s="139" t="s">
        <v>1049</v>
      </c>
      <c r="H617" s="140">
        <v>4528</v>
      </c>
      <c r="I617" s="138">
        <v>4</v>
      </c>
      <c r="J617" s="141">
        <f>หนองคาย!F34</f>
        <v>671929.21</v>
      </c>
      <c r="K617" s="142">
        <f>หนองคาย!AG34</f>
        <v>894552.2</v>
      </c>
      <c r="L617" s="143">
        <f>หนองคาย!AH34</f>
        <v>294850.46999999997</v>
      </c>
      <c r="M617" s="143">
        <f>หนองคาย!AI34</f>
        <v>307840.62</v>
      </c>
      <c r="N617" s="139"/>
      <c r="O617" s="139"/>
      <c r="P617" s="139"/>
      <c r="Q617" s="131">
        <f t="shared" si="21"/>
        <v>-12990.150000000023</v>
      </c>
      <c r="R617" s="132">
        <f t="shared" si="22"/>
        <v>65.117153268551235</v>
      </c>
    </row>
    <row r="618" spans="1:18" x14ac:dyDescent="0.35">
      <c r="A618" s="138">
        <v>8</v>
      </c>
      <c r="B618" s="139" t="s">
        <v>62</v>
      </c>
      <c r="C618" s="139" t="s">
        <v>428</v>
      </c>
      <c r="D618" s="139" t="s">
        <v>104</v>
      </c>
      <c r="E618" s="139" t="s">
        <v>429</v>
      </c>
      <c r="F618" s="139" t="s">
        <v>180</v>
      </c>
      <c r="G618" s="139" t="s">
        <v>1050</v>
      </c>
      <c r="H618" s="140">
        <v>5805</v>
      </c>
      <c r="I618" s="138">
        <v>4</v>
      </c>
      <c r="J618" s="141">
        <f>หนองคาย!F35</f>
        <v>846455.05</v>
      </c>
      <c r="K618" s="142">
        <f>หนองคาย!AG35</f>
        <v>1037361.3400000001</v>
      </c>
      <c r="L618" s="143">
        <f>หนองคาย!AH35</f>
        <v>410708.72</v>
      </c>
      <c r="M618" s="143">
        <f>หนองคาย!AI35</f>
        <v>490183.6</v>
      </c>
      <c r="N618" s="139"/>
      <c r="O618" s="139"/>
      <c r="P618" s="139"/>
      <c r="Q618" s="131">
        <f t="shared" si="21"/>
        <v>-79474.880000000005</v>
      </c>
      <c r="R618" s="132">
        <f t="shared" si="22"/>
        <v>70.750856158484055</v>
      </c>
    </row>
    <row r="619" spans="1:18" x14ac:dyDescent="0.35">
      <c r="A619" s="138">
        <v>9</v>
      </c>
      <c r="B619" s="139" t="s">
        <v>62</v>
      </c>
      <c r="C619" s="139" t="s">
        <v>428</v>
      </c>
      <c r="D619" s="139" t="s">
        <v>104</v>
      </c>
      <c r="E619" s="139" t="s">
        <v>429</v>
      </c>
      <c r="F619" s="139" t="s">
        <v>180</v>
      </c>
      <c r="G619" s="139" t="s">
        <v>1051</v>
      </c>
      <c r="H619" s="140">
        <v>3290</v>
      </c>
      <c r="I619" s="138">
        <v>3</v>
      </c>
      <c r="J619" s="141">
        <f>หนองคาย!F36</f>
        <v>67134.039999999994</v>
      </c>
      <c r="K619" s="142">
        <f>หนองคาย!AG36</f>
        <v>130059.63999999998</v>
      </c>
      <c r="L619" s="143">
        <f>หนองคาย!AH36</f>
        <v>247291.78999999998</v>
      </c>
      <c r="M619" s="143">
        <f>หนองคาย!AI36</f>
        <v>238942.39</v>
      </c>
      <c r="N619" s="139"/>
      <c r="O619" s="139"/>
      <c r="P619" s="139"/>
      <c r="Q619" s="131">
        <f t="shared" si="21"/>
        <v>8349.3999999999651</v>
      </c>
      <c r="R619" s="132">
        <f t="shared" si="22"/>
        <v>75.164677811550149</v>
      </c>
    </row>
    <row r="620" spans="1:18" x14ac:dyDescent="0.35">
      <c r="A620" s="138">
        <v>10</v>
      </c>
      <c r="B620" s="139" t="s">
        <v>62</v>
      </c>
      <c r="C620" s="139" t="s">
        <v>428</v>
      </c>
      <c r="D620" s="139" t="s">
        <v>104</v>
      </c>
      <c r="E620" s="139" t="s">
        <v>429</v>
      </c>
      <c r="F620" s="139" t="s">
        <v>180</v>
      </c>
      <c r="G620" s="139" t="s">
        <v>1052</v>
      </c>
      <c r="H620" s="140">
        <v>5014</v>
      </c>
      <c r="I620" s="138">
        <v>4</v>
      </c>
      <c r="J620" s="141">
        <f>หนองคาย!F37</f>
        <v>124047.85</v>
      </c>
      <c r="K620" s="142">
        <f>หนองคาย!AG37</f>
        <v>287276.71999999997</v>
      </c>
      <c r="L620" s="143">
        <f>หนองคาย!AH37</f>
        <v>217087.5</v>
      </c>
      <c r="M620" s="143">
        <f>หนองคาย!AI37</f>
        <v>231115.92</v>
      </c>
      <c r="N620" s="139"/>
      <c r="O620" s="139"/>
      <c r="P620" s="139"/>
      <c r="Q620" s="131">
        <f t="shared" si="21"/>
        <v>-14028.420000000013</v>
      </c>
      <c r="R620" s="132">
        <f t="shared" si="22"/>
        <v>43.296270442760274</v>
      </c>
    </row>
    <row r="621" spans="1:18" x14ac:dyDescent="0.35">
      <c r="A621" s="138">
        <v>11</v>
      </c>
      <c r="B621" s="139" t="s">
        <v>62</v>
      </c>
      <c r="C621" s="139" t="s">
        <v>428</v>
      </c>
      <c r="D621" s="139" t="s">
        <v>104</v>
      </c>
      <c r="E621" s="139" t="s">
        <v>429</v>
      </c>
      <c r="F621" s="139" t="s">
        <v>180</v>
      </c>
      <c r="G621" s="139" t="s">
        <v>1053</v>
      </c>
      <c r="H621" s="140">
        <v>4611</v>
      </c>
      <c r="I621" s="138">
        <v>4</v>
      </c>
      <c r="J621" s="141">
        <f>หนองคาย!F38</f>
        <v>357053.16</v>
      </c>
      <c r="K621" s="142">
        <f>หนองคาย!AG38</f>
        <v>553584.36</v>
      </c>
      <c r="L621" s="143">
        <f>หนองคาย!AH38</f>
        <v>227056.18</v>
      </c>
      <c r="M621" s="143">
        <f>หนองคาย!AI38</f>
        <v>304693.75999999995</v>
      </c>
      <c r="N621" s="139"/>
      <c r="O621" s="139"/>
      <c r="P621" s="139"/>
      <c r="Q621" s="131">
        <f t="shared" si="21"/>
        <v>-77637.579999999958</v>
      </c>
      <c r="R621" s="132">
        <f t="shared" si="22"/>
        <v>49.242285838212965</v>
      </c>
    </row>
    <row r="622" spans="1:18" s="150" customFormat="1" x14ac:dyDescent="0.35">
      <c r="A622" s="144">
        <v>2</v>
      </c>
      <c r="B622" s="145" t="s">
        <v>62</v>
      </c>
      <c r="C622" s="145"/>
      <c r="D622" s="145"/>
      <c r="E622" s="145" t="s">
        <v>77</v>
      </c>
      <c r="F622" s="145"/>
      <c r="G622" s="145" t="s">
        <v>431</v>
      </c>
      <c r="H622" s="151">
        <f>SUM(H611:H621)</f>
        <v>47975</v>
      </c>
      <c r="I622" s="144"/>
      <c r="J622" s="147">
        <f>SUM(J611:J621)</f>
        <v>4201607.8099999996</v>
      </c>
      <c r="K622" s="147">
        <f>SUM(K611:K621)</f>
        <v>6532083.0899999989</v>
      </c>
      <c r="L622" s="147">
        <f>SUM(L611:L621)</f>
        <v>2865862.69</v>
      </c>
      <c r="M622" s="147">
        <f>SUM(M611:M621)</f>
        <v>3039746.57</v>
      </c>
      <c r="N622" s="145">
        <v>10</v>
      </c>
      <c r="O622" s="145">
        <v>10</v>
      </c>
      <c r="P622" s="145">
        <f>N622-O622</f>
        <v>0</v>
      </c>
      <c r="Q622" s="148">
        <f t="shared" si="21"/>
        <v>-173883.87999999989</v>
      </c>
      <c r="R622" s="149">
        <f>L622/H622</f>
        <v>59.736585513288169</v>
      </c>
    </row>
    <row r="623" spans="1:18" x14ac:dyDescent="0.35">
      <c r="A623" s="138">
        <v>1</v>
      </c>
      <c r="B623" s="139" t="s">
        <v>62</v>
      </c>
      <c r="C623" s="139" t="s">
        <v>432</v>
      </c>
      <c r="D623" s="139" t="s">
        <v>83</v>
      </c>
      <c r="E623" s="139" t="s">
        <v>433</v>
      </c>
      <c r="F623" s="139" t="s">
        <v>210</v>
      </c>
      <c r="G623" s="139" t="s">
        <v>434</v>
      </c>
      <c r="H623" s="140"/>
      <c r="I623" s="138"/>
      <c r="J623" s="141"/>
      <c r="K623" s="142"/>
      <c r="L623" s="143"/>
      <c r="M623" s="143"/>
      <c r="N623" s="139"/>
      <c r="O623" s="139"/>
      <c r="P623" s="139"/>
    </row>
    <row r="624" spans="1:18" x14ac:dyDescent="0.35">
      <c r="A624" s="138">
        <v>2</v>
      </c>
      <c r="B624" s="139" t="s">
        <v>62</v>
      </c>
      <c r="C624" s="139" t="s">
        <v>432</v>
      </c>
      <c r="D624" s="139" t="s">
        <v>83</v>
      </c>
      <c r="E624" s="139" t="s">
        <v>433</v>
      </c>
      <c r="F624" s="139" t="s">
        <v>180</v>
      </c>
      <c r="G624" s="139" t="s">
        <v>1054</v>
      </c>
      <c r="H624" s="140">
        <v>2051</v>
      </c>
      <c r="I624" s="138">
        <v>2</v>
      </c>
      <c r="J624" s="141">
        <f>หนองคาย!F39</f>
        <v>699116.92</v>
      </c>
      <c r="K624" s="142">
        <f>หนองคาย!AG39</f>
        <v>248998.57999999996</v>
      </c>
      <c r="L624" s="143">
        <f>หนองคาย!AH39</f>
        <v>436620.45999999996</v>
      </c>
      <c r="M624" s="143">
        <f>หนองคาย!AI39</f>
        <v>370589.18</v>
      </c>
      <c r="N624" s="139"/>
      <c r="O624" s="139"/>
      <c r="P624" s="139"/>
      <c r="Q624" s="131">
        <f t="shared" si="21"/>
        <v>66031.27999999997</v>
      </c>
      <c r="R624" s="132">
        <f t="shared" si="22"/>
        <v>212.88174549000485</v>
      </c>
    </row>
    <row r="625" spans="1:18" x14ac:dyDescent="0.35">
      <c r="A625" s="138">
        <v>3</v>
      </c>
      <c r="B625" s="139" t="s">
        <v>62</v>
      </c>
      <c r="C625" s="139" t="s">
        <v>432</v>
      </c>
      <c r="D625" s="139" t="s">
        <v>83</v>
      </c>
      <c r="E625" s="139" t="s">
        <v>433</v>
      </c>
      <c r="F625" s="139" t="s">
        <v>180</v>
      </c>
      <c r="G625" s="139" t="s">
        <v>1055</v>
      </c>
      <c r="H625" s="140">
        <v>1787</v>
      </c>
      <c r="I625" s="138">
        <v>2</v>
      </c>
      <c r="J625" s="141">
        <f>หนองคาย!F40</f>
        <v>311264.02</v>
      </c>
      <c r="K625" s="142">
        <f>หนองคาย!AG40</f>
        <v>154774.59000000003</v>
      </c>
      <c r="L625" s="143">
        <f>หนองคาย!AH40</f>
        <v>737102.45</v>
      </c>
      <c r="M625" s="143">
        <f>หนองคาย!AI40</f>
        <v>631933.21</v>
      </c>
      <c r="N625" s="139"/>
      <c r="O625" s="139"/>
      <c r="P625" s="139"/>
      <c r="Q625" s="131">
        <f t="shared" si="21"/>
        <v>105169.23999999999</v>
      </c>
      <c r="R625" s="132">
        <f t="shared" si="22"/>
        <v>412.48038612199213</v>
      </c>
    </row>
    <row r="626" spans="1:18" x14ac:dyDescent="0.35">
      <c r="A626" s="138">
        <v>4</v>
      </c>
      <c r="B626" s="139" t="s">
        <v>62</v>
      </c>
      <c r="C626" s="139" t="s">
        <v>432</v>
      </c>
      <c r="D626" s="139" t="s">
        <v>83</v>
      </c>
      <c r="E626" s="139" t="s">
        <v>433</v>
      </c>
      <c r="F626" s="139" t="s">
        <v>180</v>
      </c>
      <c r="G626" s="139" t="s">
        <v>1056</v>
      </c>
      <c r="H626" s="140">
        <v>2904</v>
      </c>
      <c r="I626" s="138">
        <v>2</v>
      </c>
      <c r="J626" s="141">
        <f>หนองคาย!F41</f>
        <v>789893.76</v>
      </c>
      <c r="K626" s="142">
        <f>หนองคาย!AG41</f>
        <v>841213.86</v>
      </c>
      <c r="L626" s="143">
        <f>หนองคาย!AH41</f>
        <v>628778.19999999995</v>
      </c>
      <c r="M626" s="143">
        <f>หนองคาย!AI41</f>
        <v>540812.92000000004</v>
      </c>
      <c r="N626" s="139"/>
      <c r="O626" s="139"/>
      <c r="P626" s="139"/>
      <c r="Q626" s="131">
        <f t="shared" si="21"/>
        <v>87965.279999999912</v>
      </c>
      <c r="R626" s="132">
        <f t="shared" si="22"/>
        <v>216.52141873278237</v>
      </c>
    </row>
    <row r="627" spans="1:18" x14ac:dyDescent="0.35">
      <c r="A627" s="138">
        <v>5</v>
      </c>
      <c r="B627" s="139" t="s">
        <v>62</v>
      </c>
      <c r="C627" s="139" t="s">
        <v>432</v>
      </c>
      <c r="D627" s="139" t="s">
        <v>83</v>
      </c>
      <c r="E627" s="139" t="s">
        <v>433</v>
      </c>
      <c r="F627" s="139" t="s">
        <v>180</v>
      </c>
      <c r="G627" s="139" t="s">
        <v>1057</v>
      </c>
      <c r="H627" s="140">
        <v>3978</v>
      </c>
      <c r="I627" s="138">
        <v>3</v>
      </c>
      <c r="J627" s="141">
        <f>หนองคาย!F42</f>
        <v>1387807.29</v>
      </c>
      <c r="K627" s="142">
        <f>หนองคาย!AG42</f>
        <v>231009.96999999997</v>
      </c>
      <c r="L627" s="143">
        <f>หนองคาย!AH42</f>
        <v>957784.55</v>
      </c>
      <c r="M627" s="143">
        <f>หนองคาย!AI42</f>
        <v>791748.81</v>
      </c>
      <c r="N627" s="139"/>
      <c r="O627" s="139"/>
      <c r="P627" s="139"/>
      <c r="Q627" s="131">
        <f t="shared" si="21"/>
        <v>166035.74</v>
      </c>
      <c r="R627" s="132">
        <f t="shared" si="22"/>
        <v>240.77037456008046</v>
      </c>
    </row>
    <row r="628" spans="1:18" x14ac:dyDescent="0.35">
      <c r="A628" s="138">
        <v>6</v>
      </c>
      <c r="B628" s="139" t="s">
        <v>62</v>
      </c>
      <c r="C628" s="139" t="s">
        <v>432</v>
      </c>
      <c r="D628" s="139" t="s">
        <v>83</v>
      </c>
      <c r="E628" s="139" t="s">
        <v>433</v>
      </c>
      <c r="F628" s="139" t="s">
        <v>180</v>
      </c>
      <c r="G628" s="139" t="s">
        <v>1058</v>
      </c>
      <c r="H628" s="140">
        <v>3763</v>
      </c>
      <c r="I628" s="138">
        <v>3</v>
      </c>
      <c r="J628" s="141">
        <f>หนองคาย!F43</f>
        <v>771622.40000000002</v>
      </c>
      <c r="K628" s="142">
        <f>หนองคาย!AG43</f>
        <v>805692.21000000008</v>
      </c>
      <c r="L628" s="143">
        <f>หนองคาย!AH43</f>
        <v>1005597.44</v>
      </c>
      <c r="M628" s="143">
        <f>หนองคาย!AI43</f>
        <v>799022.5</v>
      </c>
      <c r="N628" s="139"/>
      <c r="O628" s="139"/>
      <c r="P628" s="139"/>
      <c r="Q628" s="131">
        <f t="shared" si="21"/>
        <v>206574.93999999994</v>
      </c>
      <c r="R628" s="132">
        <f t="shared" si="22"/>
        <v>267.23290991230402</v>
      </c>
    </row>
    <row r="629" spans="1:18" x14ac:dyDescent="0.35">
      <c r="A629" s="138">
        <v>7</v>
      </c>
      <c r="B629" s="139" t="s">
        <v>62</v>
      </c>
      <c r="C629" s="139" t="s">
        <v>432</v>
      </c>
      <c r="D629" s="139" t="s">
        <v>83</v>
      </c>
      <c r="E629" s="139" t="s">
        <v>433</v>
      </c>
      <c r="F629" s="139" t="s">
        <v>180</v>
      </c>
      <c r="G629" s="139" t="s">
        <v>1059</v>
      </c>
      <c r="H629" s="140">
        <v>973</v>
      </c>
      <c r="I629" s="138">
        <v>1</v>
      </c>
      <c r="J629" s="141">
        <f>หนองคาย!F44</f>
        <v>189144.67</v>
      </c>
      <c r="K629" s="142">
        <f>หนองคาย!AG44</f>
        <v>184883.67</v>
      </c>
      <c r="L629" s="143">
        <f>หนองคาย!AH44</f>
        <v>428570.87</v>
      </c>
      <c r="M629" s="143">
        <f>หนองคาย!AI44</f>
        <v>461318.91000000003</v>
      </c>
      <c r="N629" s="139"/>
      <c r="O629" s="139"/>
      <c r="P629" s="139"/>
      <c r="Q629" s="131">
        <f t="shared" si="21"/>
        <v>-32748.040000000037</v>
      </c>
      <c r="R629" s="132">
        <f t="shared" si="22"/>
        <v>440.46338129496405</v>
      </c>
    </row>
    <row r="630" spans="1:18" x14ac:dyDescent="0.35">
      <c r="A630" s="138">
        <v>8</v>
      </c>
      <c r="B630" s="139" t="s">
        <v>62</v>
      </c>
      <c r="C630" s="139" t="s">
        <v>432</v>
      </c>
      <c r="D630" s="139" t="s">
        <v>83</v>
      </c>
      <c r="E630" s="139" t="s">
        <v>433</v>
      </c>
      <c r="F630" s="139" t="s">
        <v>180</v>
      </c>
      <c r="G630" s="139" t="s">
        <v>1060</v>
      </c>
      <c r="H630" s="140">
        <v>4069</v>
      </c>
      <c r="I630" s="138">
        <v>3</v>
      </c>
      <c r="J630" s="141">
        <f>หนองคาย!F45</f>
        <v>330143.64</v>
      </c>
      <c r="K630" s="142">
        <f>หนองคาย!AG45</f>
        <v>360871.64</v>
      </c>
      <c r="L630" s="143">
        <f>หนองคาย!AH45</f>
        <v>631660.73</v>
      </c>
      <c r="M630" s="143">
        <f>หนองคาย!AI45</f>
        <v>375465.83999999997</v>
      </c>
      <c r="N630" s="139"/>
      <c r="O630" s="139"/>
      <c r="P630" s="139"/>
      <c r="Q630" s="131">
        <f t="shared" si="21"/>
        <v>256194.89</v>
      </c>
      <c r="R630" s="132">
        <f t="shared" si="22"/>
        <v>155.23733841238632</v>
      </c>
    </row>
    <row r="631" spans="1:18" x14ac:dyDescent="0.35">
      <c r="A631" s="138">
        <v>9</v>
      </c>
      <c r="B631" s="139" t="s">
        <v>62</v>
      </c>
      <c r="C631" s="139" t="s">
        <v>432</v>
      </c>
      <c r="D631" s="139" t="s">
        <v>83</v>
      </c>
      <c r="E631" s="139" t="s">
        <v>433</v>
      </c>
      <c r="F631" s="139" t="s">
        <v>180</v>
      </c>
      <c r="G631" s="139" t="s">
        <v>1061</v>
      </c>
      <c r="H631" s="140">
        <v>5012</v>
      </c>
      <c r="I631" s="138">
        <v>4</v>
      </c>
      <c r="J631" s="141">
        <f>หนองคาย!F46</f>
        <v>146365.63</v>
      </c>
      <c r="K631" s="142">
        <f>หนองคาย!AG46</f>
        <v>343272.69</v>
      </c>
      <c r="L631" s="143">
        <f>หนองคาย!AH46</f>
        <v>289968.40000000002</v>
      </c>
      <c r="M631" s="143">
        <f>หนองคาย!AI46</f>
        <v>488564.22000000003</v>
      </c>
      <c r="N631" s="139"/>
      <c r="O631" s="139"/>
      <c r="P631" s="139"/>
      <c r="Q631" s="131">
        <f t="shared" si="21"/>
        <v>-198595.82</v>
      </c>
      <c r="R631" s="132">
        <f t="shared" si="22"/>
        <v>57.85482841181166</v>
      </c>
    </row>
    <row r="632" spans="1:18" x14ac:dyDescent="0.35">
      <c r="A632" s="138">
        <v>10</v>
      </c>
      <c r="B632" s="139" t="s">
        <v>62</v>
      </c>
      <c r="C632" s="139" t="s">
        <v>432</v>
      </c>
      <c r="D632" s="139" t="s">
        <v>83</v>
      </c>
      <c r="E632" s="139" t="s">
        <v>433</v>
      </c>
      <c r="F632" s="139" t="s">
        <v>180</v>
      </c>
      <c r="G632" s="139" t="s">
        <v>1062</v>
      </c>
      <c r="H632" s="140">
        <v>6188</v>
      </c>
      <c r="I632" s="138">
        <v>5</v>
      </c>
      <c r="J632" s="141">
        <f>หนองคาย!F47</f>
        <v>384872.82</v>
      </c>
      <c r="K632" s="142">
        <f>หนองคาย!AG47</f>
        <v>437460.43</v>
      </c>
      <c r="L632" s="143">
        <f>หนองคาย!AH47</f>
        <v>902065.21000000008</v>
      </c>
      <c r="M632" s="143">
        <f>หนองคาย!AI47</f>
        <v>723047.94000000006</v>
      </c>
      <c r="N632" s="139"/>
      <c r="O632" s="139"/>
      <c r="P632" s="139"/>
      <c r="Q632" s="131">
        <f t="shared" si="21"/>
        <v>179017.27000000002</v>
      </c>
      <c r="R632" s="132">
        <f t="shared" si="22"/>
        <v>145.77653684550745</v>
      </c>
    </row>
    <row r="633" spans="1:18" x14ac:dyDescent="0.35">
      <c r="A633" s="138">
        <v>11</v>
      </c>
      <c r="B633" s="139" t="s">
        <v>62</v>
      </c>
      <c r="C633" s="139" t="s">
        <v>432</v>
      </c>
      <c r="D633" s="139" t="s">
        <v>83</v>
      </c>
      <c r="E633" s="139" t="s">
        <v>433</v>
      </c>
      <c r="F633" s="139" t="s">
        <v>180</v>
      </c>
      <c r="G633" s="139" t="s">
        <v>1063</v>
      </c>
      <c r="H633" s="140">
        <v>2518</v>
      </c>
      <c r="I633" s="138">
        <v>2</v>
      </c>
      <c r="J633" s="141">
        <f>หนองคาย!F48</f>
        <v>178564.18</v>
      </c>
      <c r="K633" s="142">
        <f>หนองคาย!AG48</f>
        <v>210423.74</v>
      </c>
      <c r="L633" s="143">
        <f>หนองคาย!AH48</f>
        <v>585212.90999999992</v>
      </c>
      <c r="M633" s="143">
        <f>หนองคาย!AI48</f>
        <v>495231.76</v>
      </c>
      <c r="N633" s="139"/>
      <c r="O633" s="139"/>
      <c r="P633" s="139"/>
      <c r="Q633" s="131">
        <f t="shared" si="21"/>
        <v>89981.149999999907</v>
      </c>
      <c r="R633" s="132">
        <f t="shared" si="22"/>
        <v>232.41179904686257</v>
      </c>
    </row>
    <row r="634" spans="1:18" x14ac:dyDescent="0.35">
      <c r="A634" s="138">
        <v>12</v>
      </c>
      <c r="B634" s="139" t="s">
        <v>62</v>
      </c>
      <c r="C634" s="139" t="s">
        <v>432</v>
      </c>
      <c r="D634" s="139" t="s">
        <v>83</v>
      </c>
      <c r="E634" s="139" t="s">
        <v>433</v>
      </c>
      <c r="F634" s="139" t="s">
        <v>180</v>
      </c>
      <c r="G634" s="139" t="s">
        <v>1064</v>
      </c>
      <c r="H634" s="140">
        <v>5747</v>
      </c>
      <c r="I634" s="138">
        <v>4</v>
      </c>
      <c r="J634" s="141">
        <f>หนองคาย!F49</f>
        <v>601118.14</v>
      </c>
      <c r="K634" s="142">
        <f>หนองคาย!AG49</f>
        <v>660766.34</v>
      </c>
      <c r="L634" s="143">
        <f>หนองคาย!AH49</f>
        <v>1147166.4100000001</v>
      </c>
      <c r="M634" s="143">
        <f>หนองคาย!AI49</f>
        <v>755302.96</v>
      </c>
      <c r="N634" s="139"/>
      <c r="O634" s="139"/>
      <c r="P634" s="139"/>
      <c r="Q634" s="131">
        <f t="shared" si="21"/>
        <v>391863.45000000019</v>
      </c>
      <c r="R634" s="132">
        <f t="shared" si="22"/>
        <v>199.61134678962941</v>
      </c>
    </row>
    <row r="635" spans="1:18" x14ac:dyDescent="0.35">
      <c r="A635" s="138">
        <v>13</v>
      </c>
      <c r="B635" s="139" t="s">
        <v>62</v>
      </c>
      <c r="C635" s="139" t="s">
        <v>432</v>
      </c>
      <c r="D635" s="139" t="s">
        <v>83</v>
      </c>
      <c r="E635" s="139" t="s">
        <v>433</v>
      </c>
      <c r="F635" s="139" t="s">
        <v>180</v>
      </c>
      <c r="G635" s="139" t="s">
        <v>1065</v>
      </c>
      <c r="H635" s="140">
        <v>3454</v>
      </c>
      <c r="I635" s="138">
        <v>3</v>
      </c>
      <c r="J635" s="141">
        <f>หนองคาย!F50</f>
        <v>312488.69</v>
      </c>
      <c r="K635" s="142">
        <f>หนองคาย!AG50</f>
        <v>348240.09</v>
      </c>
      <c r="L635" s="143">
        <f>หนองคาย!AH50</f>
        <v>762189.31</v>
      </c>
      <c r="M635" s="143">
        <f>หนองคาย!AI50</f>
        <v>486689.23</v>
      </c>
      <c r="N635" s="139"/>
      <c r="O635" s="139"/>
      <c r="P635" s="139"/>
      <c r="Q635" s="131">
        <f t="shared" si="21"/>
        <v>275500.08000000007</v>
      </c>
      <c r="R635" s="132">
        <f t="shared" si="22"/>
        <v>220.66859004053273</v>
      </c>
    </row>
    <row r="636" spans="1:18" x14ac:dyDescent="0.35">
      <c r="A636" s="138">
        <v>14</v>
      </c>
      <c r="B636" s="139" t="s">
        <v>62</v>
      </c>
      <c r="C636" s="139" t="s">
        <v>432</v>
      </c>
      <c r="D636" s="139" t="s">
        <v>83</v>
      </c>
      <c r="E636" s="139" t="s">
        <v>433</v>
      </c>
      <c r="F636" s="139" t="s">
        <v>180</v>
      </c>
      <c r="G636" s="139" t="s">
        <v>1066</v>
      </c>
      <c r="H636" s="140">
        <v>3787</v>
      </c>
      <c r="I636" s="138">
        <v>3</v>
      </c>
      <c r="J636" s="141">
        <f>หนองคาย!F51</f>
        <v>481043.67</v>
      </c>
      <c r="K636" s="142">
        <f>หนองคาย!AG51</f>
        <v>488898.31</v>
      </c>
      <c r="L636" s="143">
        <f>หนองคาย!AH51</f>
        <v>681579.44</v>
      </c>
      <c r="M636" s="143">
        <f>หนองคาย!AI51</f>
        <v>443566.31</v>
      </c>
      <c r="N636" s="139"/>
      <c r="O636" s="139"/>
      <c r="P636" s="139"/>
      <c r="Q636" s="131">
        <f t="shared" si="21"/>
        <v>238013.12999999995</v>
      </c>
      <c r="R636" s="132">
        <f t="shared" si="22"/>
        <v>179.97872722471612</v>
      </c>
    </row>
    <row r="637" spans="1:18" x14ac:dyDescent="0.35">
      <c r="A637" s="138">
        <v>15</v>
      </c>
      <c r="B637" s="139" t="s">
        <v>62</v>
      </c>
      <c r="C637" s="139" t="s">
        <v>432</v>
      </c>
      <c r="D637" s="139" t="s">
        <v>83</v>
      </c>
      <c r="E637" s="139" t="s">
        <v>433</v>
      </c>
      <c r="F637" s="139" t="s">
        <v>180</v>
      </c>
      <c r="G637" s="139" t="s">
        <v>1067</v>
      </c>
      <c r="H637" s="140">
        <v>4306</v>
      </c>
      <c r="I637" s="138">
        <v>3</v>
      </c>
      <c r="J637" s="141">
        <f>หนองคาย!F52</f>
        <v>279118.73</v>
      </c>
      <c r="K637" s="142">
        <f>หนองคาย!AG52</f>
        <v>330438.73</v>
      </c>
      <c r="L637" s="143">
        <f>หนองคาย!AH52</f>
        <v>512126.58</v>
      </c>
      <c r="M637" s="143">
        <f>หนองคาย!AI52</f>
        <v>332679.28999999998</v>
      </c>
      <c r="N637" s="139"/>
      <c r="O637" s="139"/>
      <c r="P637" s="139"/>
      <c r="Q637" s="131">
        <f t="shared" si="21"/>
        <v>179447.29000000004</v>
      </c>
      <c r="R637" s="132">
        <f t="shared" si="22"/>
        <v>118.93325127728751</v>
      </c>
    </row>
    <row r="638" spans="1:18" x14ac:dyDescent="0.35">
      <c r="A638" s="138">
        <v>16</v>
      </c>
      <c r="B638" s="139" t="s">
        <v>62</v>
      </c>
      <c r="C638" s="139" t="s">
        <v>432</v>
      </c>
      <c r="D638" s="139" t="s">
        <v>83</v>
      </c>
      <c r="E638" s="139" t="s">
        <v>433</v>
      </c>
      <c r="F638" s="139" t="s">
        <v>180</v>
      </c>
      <c r="G638" s="139" t="s">
        <v>1068</v>
      </c>
      <c r="H638" s="140">
        <v>2587</v>
      </c>
      <c r="I638" s="138">
        <v>2</v>
      </c>
      <c r="J638" s="141">
        <f>หนองคาย!F53</f>
        <v>311501.33</v>
      </c>
      <c r="K638" s="142">
        <f>หนองคาย!AG53</f>
        <v>315230.66000000003</v>
      </c>
      <c r="L638" s="143">
        <f>หนองคาย!AH53</f>
        <v>701064.57000000007</v>
      </c>
      <c r="M638" s="143">
        <f>หนองคาย!AI53</f>
        <v>526257.59</v>
      </c>
      <c r="N638" s="139"/>
      <c r="O638" s="139"/>
      <c r="P638" s="139"/>
      <c r="Q638" s="131">
        <f t="shared" si="21"/>
        <v>174806.9800000001</v>
      </c>
      <c r="R638" s="132">
        <f t="shared" si="22"/>
        <v>270.99519520680326</v>
      </c>
    </row>
    <row r="639" spans="1:18" s="150" customFormat="1" x14ac:dyDescent="0.35">
      <c r="A639" s="144">
        <v>3</v>
      </c>
      <c r="B639" s="145" t="s">
        <v>62</v>
      </c>
      <c r="C639" s="145"/>
      <c r="D639" s="145"/>
      <c r="E639" s="145" t="s">
        <v>77</v>
      </c>
      <c r="F639" s="145"/>
      <c r="G639" s="145" t="s">
        <v>435</v>
      </c>
      <c r="H639" s="151">
        <f>SUM(H623:H638)</f>
        <v>53124</v>
      </c>
      <c r="I639" s="144"/>
      <c r="J639" s="147">
        <f>SUM(J623:J638)</f>
        <v>7174065.8900000006</v>
      </c>
      <c r="K639" s="147">
        <f>SUM(K623:K638)</f>
        <v>5962175.5099999998</v>
      </c>
      <c r="L639" s="147">
        <f>SUM(L623:L638)</f>
        <v>10407487.529999999</v>
      </c>
      <c r="M639" s="147">
        <f>SUM(M623:M638)</f>
        <v>8222230.6699999999</v>
      </c>
      <c r="N639" s="145">
        <v>15</v>
      </c>
      <c r="O639" s="145">
        <v>15</v>
      </c>
      <c r="P639" s="145">
        <f>N639-O639</f>
        <v>0</v>
      </c>
      <c r="Q639" s="148">
        <f t="shared" si="21"/>
        <v>2185256.8599999994</v>
      </c>
      <c r="R639" s="149">
        <f>L639/H639</f>
        <v>195.90933532866501</v>
      </c>
    </row>
    <row r="640" spans="1:18" x14ac:dyDescent="0.35">
      <c r="A640" s="138">
        <v>1</v>
      </c>
      <c r="B640" s="139" t="s">
        <v>62</v>
      </c>
      <c r="C640" s="139" t="s">
        <v>436</v>
      </c>
      <c r="D640" s="139" t="s">
        <v>90</v>
      </c>
      <c r="E640" s="139" t="s">
        <v>437</v>
      </c>
      <c r="F640" s="139" t="s">
        <v>210</v>
      </c>
      <c r="G640" s="139" t="s">
        <v>438</v>
      </c>
      <c r="H640" s="140"/>
      <c r="I640" s="138"/>
      <c r="J640" s="141"/>
      <c r="K640" s="142"/>
      <c r="L640" s="143"/>
      <c r="M640" s="143"/>
      <c r="N640" s="139"/>
      <c r="O640" s="139"/>
      <c r="P640" s="139"/>
    </row>
    <row r="641" spans="1:18" s="158" customFormat="1" x14ac:dyDescent="0.35">
      <c r="A641" s="152">
        <v>2</v>
      </c>
      <c r="B641" s="153" t="s">
        <v>62</v>
      </c>
      <c r="C641" s="153" t="s">
        <v>436</v>
      </c>
      <c r="D641" s="153" t="s">
        <v>90</v>
      </c>
      <c r="E641" s="153" t="s">
        <v>437</v>
      </c>
      <c r="F641" s="153" t="s">
        <v>180</v>
      </c>
      <c r="G641" s="153" t="s">
        <v>1069</v>
      </c>
      <c r="H641" s="154">
        <v>2455</v>
      </c>
      <c r="I641" s="152">
        <v>2</v>
      </c>
      <c r="J641" s="141">
        <f>หนองคาย!F54</f>
        <v>106653.92</v>
      </c>
      <c r="K641" s="155">
        <f>หนองคาย!AG54</f>
        <v>159703.59</v>
      </c>
      <c r="L641" s="143">
        <f>หนองคาย!AH54</f>
        <v>409624.97</v>
      </c>
      <c r="M641" s="143">
        <f>หนองคาย!AI54</f>
        <v>364872.23</v>
      </c>
      <c r="N641" s="153"/>
      <c r="O641" s="153"/>
      <c r="P641" s="153"/>
      <c r="Q641" s="131">
        <f t="shared" si="21"/>
        <v>44752.739999999991</v>
      </c>
      <c r="R641" s="132">
        <f t="shared" si="22"/>
        <v>166.85334826883908</v>
      </c>
    </row>
    <row r="642" spans="1:18" x14ac:dyDescent="0.35">
      <c r="A642" s="138">
        <v>3</v>
      </c>
      <c r="B642" s="139" t="s">
        <v>62</v>
      </c>
      <c r="C642" s="139" t="s">
        <v>436</v>
      </c>
      <c r="D642" s="139" t="s">
        <v>90</v>
      </c>
      <c r="E642" s="139" t="s">
        <v>437</v>
      </c>
      <c r="F642" s="139" t="s">
        <v>180</v>
      </c>
      <c r="G642" s="139" t="s">
        <v>1070</v>
      </c>
      <c r="H642" s="140">
        <v>2020</v>
      </c>
      <c r="I642" s="138">
        <v>2</v>
      </c>
      <c r="J642" s="141">
        <f>หนองคาย!F55</f>
        <v>85683.77</v>
      </c>
      <c r="K642" s="155">
        <f>หนองคาย!AG55</f>
        <v>138985.07</v>
      </c>
      <c r="L642" s="143">
        <f>หนองคาย!AH55</f>
        <v>351419.69</v>
      </c>
      <c r="M642" s="143">
        <f>หนองคาย!AI55</f>
        <v>408957.04000000004</v>
      </c>
      <c r="N642" s="139"/>
      <c r="O642" s="139"/>
      <c r="P642" s="139"/>
      <c r="Q642" s="131">
        <f t="shared" si="21"/>
        <v>-57537.350000000035</v>
      </c>
      <c r="R642" s="132">
        <f t="shared" si="22"/>
        <v>173.97014356435645</v>
      </c>
    </row>
    <row r="643" spans="1:18" x14ac:dyDescent="0.35">
      <c r="A643" s="138">
        <v>4</v>
      </c>
      <c r="B643" s="139" t="s">
        <v>62</v>
      </c>
      <c r="C643" s="139" t="s">
        <v>436</v>
      </c>
      <c r="D643" s="139" t="s">
        <v>90</v>
      </c>
      <c r="E643" s="139" t="s">
        <v>437</v>
      </c>
      <c r="F643" s="139" t="s">
        <v>180</v>
      </c>
      <c r="G643" s="139" t="s">
        <v>1071</v>
      </c>
      <c r="H643" s="140">
        <v>3422</v>
      </c>
      <c r="I643" s="138">
        <v>3</v>
      </c>
      <c r="J643" s="141">
        <f>หนองคาย!F56</f>
        <v>378718.97</v>
      </c>
      <c r="K643" s="155">
        <f>หนองคาย!AG56</f>
        <v>305669.20999999996</v>
      </c>
      <c r="L643" s="143">
        <f>หนองคาย!AH56</f>
        <v>403765.89</v>
      </c>
      <c r="M643" s="143">
        <f>หนองคาย!AI56</f>
        <v>534628.86</v>
      </c>
      <c r="N643" s="139"/>
      <c r="O643" s="139"/>
      <c r="P643" s="139"/>
      <c r="Q643" s="131">
        <f t="shared" si="21"/>
        <v>-130862.96999999997</v>
      </c>
      <c r="R643" s="132">
        <f t="shared" si="22"/>
        <v>117.99120105201636</v>
      </c>
    </row>
    <row r="644" spans="1:18" x14ac:dyDescent="0.35">
      <c r="A644" s="138">
        <v>5</v>
      </c>
      <c r="B644" s="139" t="s">
        <v>62</v>
      </c>
      <c r="C644" s="139" t="s">
        <v>436</v>
      </c>
      <c r="D644" s="139" t="s">
        <v>90</v>
      </c>
      <c r="E644" s="139" t="s">
        <v>437</v>
      </c>
      <c r="F644" s="139" t="s">
        <v>180</v>
      </c>
      <c r="G644" s="139" t="s">
        <v>1072</v>
      </c>
      <c r="H644" s="140">
        <v>2553</v>
      </c>
      <c r="I644" s="138">
        <v>2</v>
      </c>
      <c r="J644" s="141">
        <f>หนองคาย!F57</f>
        <v>238760.3</v>
      </c>
      <c r="K644" s="155">
        <f>หนองคาย!AG57</f>
        <v>258386.27000000002</v>
      </c>
      <c r="L644" s="143">
        <f>หนองคาย!AH57</f>
        <v>566548.62</v>
      </c>
      <c r="M644" s="143">
        <f>หนองคาย!AI57</f>
        <v>522604.13</v>
      </c>
      <c r="N644" s="139"/>
      <c r="O644" s="139"/>
      <c r="P644" s="139"/>
      <c r="Q644" s="131">
        <f t="shared" si="21"/>
        <v>43944.489999999991</v>
      </c>
      <c r="R644" s="132">
        <f t="shared" si="22"/>
        <v>221.91485311398355</v>
      </c>
    </row>
    <row r="645" spans="1:18" x14ac:dyDescent="0.35">
      <c r="A645" s="138">
        <v>6</v>
      </c>
      <c r="B645" s="139" t="s">
        <v>62</v>
      </c>
      <c r="C645" s="139" t="s">
        <v>436</v>
      </c>
      <c r="D645" s="139" t="s">
        <v>90</v>
      </c>
      <c r="E645" s="139" t="s">
        <v>437</v>
      </c>
      <c r="F645" s="139" t="s">
        <v>180</v>
      </c>
      <c r="G645" s="139" t="s">
        <v>1073</v>
      </c>
      <c r="H645" s="140">
        <v>961</v>
      </c>
      <c r="I645" s="138">
        <v>1</v>
      </c>
      <c r="J645" s="141">
        <f>หนองคาย!F58</f>
        <v>44020.42</v>
      </c>
      <c r="K645" s="155">
        <f>หนองคาย!AG58</f>
        <v>81978.990000000005</v>
      </c>
      <c r="L645" s="143">
        <f>หนองคาย!AH58</f>
        <v>254986.66999999998</v>
      </c>
      <c r="M645" s="143">
        <f>หนองคาย!AI58</f>
        <v>259688.58</v>
      </c>
      <c r="N645" s="139"/>
      <c r="O645" s="139"/>
      <c r="P645" s="139"/>
      <c r="Q645" s="131">
        <f t="shared" si="21"/>
        <v>-4701.9100000000035</v>
      </c>
      <c r="R645" s="132">
        <f t="shared" si="22"/>
        <v>265.33472424557749</v>
      </c>
    </row>
    <row r="646" spans="1:18" x14ac:dyDescent="0.35">
      <c r="A646" s="138">
        <v>7</v>
      </c>
      <c r="B646" s="139" t="s">
        <v>62</v>
      </c>
      <c r="C646" s="139" t="s">
        <v>436</v>
      </c>
      <c r="D646" s="139" t="s">
        <v>90</v>
      </c>
      <c r="E646" s="139" t="s">
        <v>437</v>
      </c>
      <c r="F646" s="139" t="s">
        <v>180</v>
      </c>
      <c r="G646" s="139" t="s">
        <v>1074</v>
      </c>
      <c r="H646" s="140">
        <v>2039</v>
      </c>
      <c r="I646" s="138">
        <v>2</v>
      </c>
      <c r="J646" s="141">
        <f>หนองคาย!F59</f>
        <v>589042.21</v>
      </c>
      <c r="K646" s="155">
        <f>หนองคาย!AG59</f>
        <v>623784.72</v>
      </c>
      <c r="L646" s="143">
        <f>หนองคาย!AH59</f>
        <v>363440.43</v>
      </c>
      <c r="M646" s="143">
        <f>หนองคาย!AI59</f>
        <v>518170.37</v>
      </c>
      <c r="N646" s="139"/>
      <c r="O646" s="139"/>
      <c r="P646" s="139"/>
      <c r="Q646" s="131">
        <f t="shared" si="21"/>
        <v>-154729.94</v>
      </c>
      <c r="R646" s="132">
        <f t="shared" si="22"/>
        <v>178.24444825895046</v>
      </c>
    </row>
    <row r="647" spans="1:18" s="150" customFormat="1" x14ac:dyDescent="0.35">
      <c r="A647" s="144">
        <v>4</v>
      </c>
      <c r="B647" s="145" t="s">
        <v>62</v>
      </c>
      <c r="C647" s="145"/>
      <c r="D647" s="145"/>
      <c r="E647" s="145" t="s">
        <v>77</v>
      </c>
      <c r="F647" s="145"/>
      <c r="G647" s="145" t="s">
        <v>439</v>
      </c>
      <c r="H647" s="151">
        <f>SUM(H640:H646)</f>
        <v>13450</v>
      </c>
      <c r="I647" s="144"/>
      <c r="J647" s="147">
        <f>SUM(J640:J646)</f>
        <v>1442879.5899999999</v>
      </c>
      <c r="K647" s="147">
        <f>SUM(K640:K646)</f>
        <v>1568507.85</v>
      </c>
      <c r="L647" s="147">
        <f>SUM(L640:L646)</f>
        <v>2349786.27</v>
      </c>
      <c r="M647" s="147">
        <f>SUM(M640:M646)</f>
        <v>2608921.21</v>
      </c>
      <c r="N647" s="145">
        <v>6</v>
      </c>
      <c r="O647" s="145">
        <v>6</v>
      </c>
      <c r="P647" s="145">
        <f>N647-O647</f>
        <v>0</v>
      </c>
      <c r="Q647" s="148">
        <f t="shared" ref="Q647:Q710" si="24">L647-M647</f>
        <v>-259134.93999999994</v>
      </c>
      <c r="R647" s="149">
        <f>L647/H647</f>
        <v>174.70529888475838</v>
      </c>
    </row>
    <row r="648" spans="1:18" x14ac:dyDescent="0.35">
      <c r="A648" s="138">
        <v>1</v>
      </c>
      <c r="B648" s="139" t="s">
        <v>62</v>
      </c>
      <c r="C648" s="139" t="s">
        <v>440</v>
      </c>
      <c r="D648" s="139" t="s">
        <v>97</v>
      </c>
      <c r="E648" s="139" t="s">
        <v>441</v>
      </c>
      <c r="F648" s="139" t="s">
        <v>210</v>
      </c>
      <c r="G648" s="139" t="s">
        <v>442</v>
      </c>
      <c r="H648" s="140"/>
      <c r="I648" s="138"/>
      <c r="J648" s="141"/>
      <c r="K648" s="142"/>
      <c r="L648" s="143"/>
      <c r="M648" s="143"/>
      <c r="N648" s="139"/>
      <c r="O648" s="139"/>
      <c r="P648" s="139"/>
    </row>
    <row r="649" spans="1:18" x14ac:dyDescent="0.35">
      <c r="A649" s="138">
        <v>2</v>
      </c>
      <c r="B649" s="139" t="s">
        <v>62</v>
      </c>
      <c r="C649" s="139" t="s">
        <v>440</v>
      </c>
      <c r="D649" s="139" t="s">
        <v>97</v>
      </c>
      <c r="E649" s="139" t="s">
        <v>441</v>
      </c>
      <c r="F649" s="139" t="s">
        <v>180</v>
      </c>
      <c r="G649" s="139" t="s">
        <v>1075</v>
      </c>
      <c r="H649" s="140">
        <v>3187</v>
      </c>
      <c r="I649" s="138">
        <v>3</v>
      </c>
      <c r="J649" s="141">
        <f>หนองคาย!F60</f>
        <v>0</v>
      </c>
      <c r="K649" s="142">
        <f>หนองคาย!AG60</f>
        <v>0</v>
      </c>
      <c r="L649" s="143">
        <f>หนองคาย!AH60</f>
        <v>0</v>
      </c>
      <c r="M649" s="143">
        <f>หนองคาย!AI60</f>
        <v>0</v>
      </c>
      <c r="N649" s="139"/>
      <c r="O649" s="139"/>
      <c r="P649" s="139"/>
      <c r="Q649" s="131">
        <f t="shared" si="24"/>
        <v>0</v>
      </c>
      <c r="R649" s="132">
        <f t="shared" ref="R649:R710" si="25">L649/H649</f>
        <v>0</v>
      </c>
    </row>
    <row r="650" spans="1:18" x14ac:dyDescent="0.35">
      <c r="A650" s="138">
        <v>3</v>
      </c>
      <c r="B650" s="139" t="s">
        <v>62</v>
      </c>
      <c r="C650" s="139" t="s">
        <v>440</v>
      </c>
      <c r="D650" s="139" t="s">
        <v>97</v>
      </c>
      <c r="E650" s="139" t="s">
        <v>441</v>
      </c>
      <c r="F650" s="139" t="s">
        <v>180</v>
      </c>
      <c r="G650" s="139" t="s">
        <v>1076</v>
      </c>
      <c r="H650" s="140">
        <v>4931</v>
      </c>
      <c r="I650" s="138">
        <v>4</v>
      </c>
      <c r="J650" s="141">
        <f>หนองคาย!F61</f>
        <v>0</v>
      </c>
      <c r="K650" s="142">
        <f>หนองคาย!AG61</f>
        <v>0</v>
      </c>
      <c r="L650" s="143">
        <f>หนองคาย!AH61</f>
        <v>0</v>
      </c>
      <c r="M650" s="143">
        <f>หนองคาย!AI61</f>
        <v>0</v>
      </c>
      <c r="N650" s="139"/>
      <c r="O650" s="139"/>
      <c r="P650" s="139"/>
      <c r="Q650" s="131">
        <f t="shared" si="24"/>
        <v>0</v>
      </c>
      <c r="R650" s="132">
        <f t="shared" si="25"/>
        <v>0</v>
      </c>
    </row>
    <row r="651" spans="1:18" x14ac:dyDescent="0.35">
      <c r="A651" s="138">
        <v>4</v>
      </c>
      <c r="B651" s="139" t="s">
        <v>62</v>
      </c>
      <c r="C651" s="139" t="s">
        <v>440</v>
      </c>
      <c r="D651" s="139" t="s">
        <v>97</v>
      </c>
      <c r="E651" s="139" t="s">
        <v>441</v>
      </c>
      <c r="F651" s="139" t="s">
        <v>180</v>
      </c>
      <c r="G651" s="139" t="s">
        <v>1077</v>
      </c>
      <c r="H651" s="140">
        <v>2673</v>
      </c>
      <c r="I651" s="138">
        <v>2</v>
      </c>
      <c r="J651" s="141">
        <f>หนองคาย!F62</f>
        <v>201325.34</v>
      </c>
      <c r="K651" s="142">
        <f>หนองคาย!AG62</f>
        <v>208639.29</v>
      </c>
      <c r="L651" s="143">
        <f>หนองคาย!AH62</f>
        <v>408821.27</v>
      </c>
      <c r="M651" s="143">
        <f>หนองคาย!AI62</f>
        <v>445699.43</v>
      </c>
      <c r="N651" s="139"/>
      <c r="O651" s="139"/>
      <c r="P651" s="139"/>
      <c r="Q651" s="131">
        <f t="shared" si="24"/>
        <v>-36878.159999999974</v>
      </c>
      <c r="R651" s="132">
        <f t="shared" si="25"/>
        <v>152.94473251028808</v>
      </c>
    </row>
    <row r="652" spans="1:18" x14ac:dyDescent="0.35">
      <c r="A652" s="138">
        <v>5</v>
      </c>
      <c r="B652" s="139" t="s">
        <v>62</v>
      </c>
      <c r="C652" s="139" t="s">
        <v>440</v>
      </c>
      <c r="D652" s="139" t="s">
        <v>97</v>
      </c>
      <c r="E652" s="139" t="s">
        <v>441</v>
      </c>
      <c r="F652" s="139" t="s">
        <v>180</v>
      </c>
      <c r="G652" s="139" t="s">
        <v>1078</v>
      </c>
      <c r="H652" s="140">
        <v>3204</v>
      </c>
      <c r="I652" s="138">
        <v>3</v>
      </c>
      <c r="J652" s="141">
        <f>หนองคาย!F63</f>
        <v>0</v>
      </c>
      <c r="K652" s="142">
        <f>หนองคาย!AG63</f>
        <v>0</v>
      </c>
      <c r="L652" s="143">
        <f>หนองคาย!AH63</f>
        <v>0</v>
      </c>
      <c r="M652" s="143">
        <f>หนองคาย!AI63</f>
        <v>0</v>
      </c>
      <c r="N652" s="139"/>
      <c r="O652" s="139"/>
      <c r="P652" s="139"/>
      <c r="Q652" s="131">
        <f t="shared" si="24"/>
        <v>0</v>
      </c>
      <c r="R652" s="132">
        <f t="shared" si="25"/>
        <v>0</v>
      </c>
    </row>
    <row r="653" spans="1:18" x14ac:dyDescent="0.35">
      <c r="A653" s="138">
        <v>6</v>
      </c>
      <c r="B653" s="139" t="s">
        <v>62</v>
      </c>
      <c r="C653" s="139" t="s">
        <v>440</v>
      </c>
      <c r="D653" s="139" t="s">
        <v>97</v>
      </c>
      <c r="E653" s="139" t="s">
        <v>441</v>
      </c>
      <c r="F653" s="139" t="s">
        <v>180</v>
      </c>
      <c r="G653" s="139" t="s">
        <v>1079</v>
      </c>
      <c r="H653" s="140">
        <v>2244</v>
      </c>
      <c r="I653" s="138">
        <v>2</v>
      </c>
      <c r="J653" s="141">
        <f>หนองคาย!F64</f>
        <v>56191.51</v>
      </c>
      <c r="K653" s="142">
        <f>หนองคาย!AG64</f>
        <v>62325.880000000005</v>
      </c>
      <c r="L653" s="143">
        <f>หนองคาย!AH64</f>
        <v>288183.51</v>
      </c>
      <c r="M653" s="143">
        <f>หนองคาย!AI64</f>
        <v>310507.98000000004</v>
      </c>
      <c r="N653" s="139"/>
      <c r="O653" s="139"/>
      <c r="P653" s="139"/>
      <c r="Q653" s="131">
        <f t="shared" si="24"/>
        <v>-22324.47000000003</v>
      </c>
      <c r="R653" s="132">
        <f t="shared" si="25"/>
        <v>128.42402406417114</v>
      </c>
    </row>
    <row r="654" spans="1:18" s="150" customFormat="1" x14ac:dyDescent="0.35">
      <c r="A654" s="144">
        <v>5</v>
      </c>
      <c r="B654" s="145" t="s">
        <v>62</v>
      </c>
      <c r="C654" s="145"/>
      <c r="D654" s="145"/>
      <c r="E654" s="145" t="s">
        <v>77</v>
      </c>
      <c r="F654" s="145"/>
      <c r="G654" s="145" t="s">
        <v>443</v>
      </c>
      <c r="H654" s="151">
        <f>SUM(H648:H653)</f>
        <v>16239</v>
      </c>
      <c r="I654" s="144"/>
      <c r="J654" s="147">
        <f>SUM(J648:J653)</f>
        <v>257516.85</v>
      </c>
      <c r="K654" s="182">
        <f>SUM(K648:K653)</f>
        <v>270965.17000000004</v>
      </c>
      <c r="L654" s="147">
        <f>SUM(L648:L653)</f>
        <v>697004.78</v>
      </c>
      <c r="M654" s="147">
        <f>SUM(M648:M653)</f>
        <v>756207.41</v>
      </c>
      <c r="N654" s="145">
        <v>5</v>
      </c>
      <c r="O654" s="145">
        <v>5</v>
      </c>
      <c r="P654" s="145">
        <f>N654-O654</f>
        <v>0</v>
      </c>
      <c r="Q654" s="148">
        <f t="shared" si="24"/>
        <v>-59202.630000000005</v>
      </c>
      <c r="R654" s="149">
        <f>L654/H654</f>
        <v>42.921656505942487</v>
      </c>
    </row>
    <row r="655" spans="1:18" x14ac:dyDescent="0.35">
      <c r="A655" s="138">
        <v>1</v>
      </c>
      <c r="B655" s="139" t="s">
        <v>62</v>
      </c>
      <c r="C655" s="139" t="s">
        <v>444</v>
      </c>
      <c r="D655" s="139" t="s">
        <v>111</v>
      </c>
      <c r="E655" s="139" t="s">
        <v>445</v>
      </c>
      <c r="F655" s="139" t="s">
        <v>210</v>
      </c>
      <c r="G655" s="139" t="s">
        <v>446</v>
      </c>
      <c r="H655" s="140"/>
      <c r="I655" s="138"/>
      <c r="J655" s="141"/>
      <c r="K655" s="142"/>
      <c r="L655" s="143"/>
      <c r="M655" s="143"/>
      <c r="N655" s="139"/>
      <c r="O655" s="139"/>
      <c r="P655" s="139"/>
    </row>
    <row r="656" spans="1:18" x14ac:dyDescent="0.35">
      <c r="A656" s="138">
        <v>2</v>
      </c>
      <c r="B656" s="139" t="s">
        <v>62</v>
      </c>
      <c r="C656" s="139" t="s">
        <v>444</v>
      </c>
      <c r="D656" s="139" t="s">
        <v>111</v>
      </c>
      <c r="E656" s="139" t="s">
        <v>445</v>
      </c>
      <c r="F656" s="139" t="s">
        <v>180</v>
      </c>
      <c r="G656" s="139" t="s">
        <v>1080</v>
      </c>
      <c r="H656" s="140">
        <v>5619</v>
      </c>
      <c r="I656" s="138">
        <v>4</v>
      </c>
      <c r="J656" s="141">
        <f>หนองคาย!F65</f>
        <v>537503.89</v>
      </c>
      <c r="K656" s="142">
        <f>หนองคาย!AG65</f>
        <v>518062</v>
      </c>
      <c r="L656" s="143">
        <f>หนองคาย!AH65</f>
        <v>741986.91999999993</v>
      </c>
      <c r="M656" s="143">
        <f>หนองคาย!AI65</f>
        <v>578692.56000000006</v>
      </c>
      <c r="N656" s="139"/>
      <c r="O656" s="139"/>
      <c r="P656" s="139"/>
      <c r="Q656" s="131">
        <f t="shared" si="24"/>
        <v>163294.35999999987</v>
      </c>
      <c r="R656" s="132">
        <f t="shared" si="25"/>
        <v>132.04963872575189</v>
      </c>
    </row>
    <row r="657" spans="1:18" x14ac:dyDescent="0.35">
      <c r="A657" s="138">
        <v>3</v>
      </c>
      <c r="B657" s="139" t="s">
        <v>62</v>
      </c>
      <c r="C657" s="139" t="s">
        <v>444</v>
      </c>
      <c r="D657" s="139" t="s">
        <v>111</v>
      </c>
      <c r="E657" s="139" t="s">
        <v>445</v>
      </c>
      <c r="F657" s="139" t="s">
        <v>180</v>
      </c>
      <c r="G657" s="139" t="s">
        <v>1081</v>
      </c>
      <c r="H657" s="140">
        <v>5086</v>
      </c>
      <c r="I657" s="138">
        <v>4</v>
      </c>
      <c r="J657" s="141">
        <f>หนองคาย!F66</f>
        <v>332793.89</v>
      </c>
      <c r="K657" s="142">
        <f>หนองคาย!AG66</f>
        <v>379729.64999999997</v>
      </c>
      <c r="L657" s="143">
        <f>หนองคาย!AH66</f>
        <v>641765.27</v>
      </c>
      <c r="M657" s="143">
        <f>หนองคาย!AI66</f>
        <v>554101.39</v>
      </c>
      <c r="N657" s="139"/>
      <c r="O657" s="139"/>
      <c r="P657" s="139"/>
      <c r="Q657" s="131">
        <f t="shared" si="24"/>
        <v>87663.88</v>
      </c>
      <c r="R657" s="132">
        <f t="shared" si="25"/>
        <v>126.18271136453009</v>
      </c>
    </row>
    <row r="658" spans="1:18" x14ac:dyDescent="0.35">
      <c r="A658" s="138">
        <v>4</v>
      </c>
      <c r="B658" s="139" t="s">
        <v>62</v>
      </c>
      <c r="C658" s="139" t="s">
        <v>444</v>
      </c>
      <c r="D658" s="139" t="s">
        <v>111</v>
      </c>
      <c r="E658" s="139" t="s">
        <v>445</v>
      </c>
      <c r="F658" s="139" t="s">
        <v>180</v>
      </c>
      <c r="G658" s="139" t="s">
        <v>1082</v>
      </c>
      <c r="H658" s="140">
        <v>7208</v>
      </c>
      <c r="I658" s="138">
        <v>5</v>
      </c>
      <c r="J658" s="141">
        <f>หนองคาย!F67</f>
        <v>484479.39</v>
      </c>
      <c r="K658" s="142">
        <f>หนองคาย!AG67</f>
        <v>531716.9</v>
      </c>
      <c r="L658" s="143">
        <f>หนองคาย!AH67</f>
        <v>472146.67000000004</v>
      </c>
      <c r="M658" s="143">
        <f>หนองคาย!AI67</f>
        <v>385439.64</v>
      </c>
      <c r="N658" s="139"/>
      <c r="O658" s="139"/>
      <c r="P658" s="139"/>
      <c r="Q658" s="131">
        <f t="shared" si="24"/>
        <v>86707.030000000028</v>
      </c>
      <c r="R658" s="132">
        <f t="shared" si="25"/>
        <v>65.503145116537183</v>
      </c>
    </row>
    <row r="659" spans="1:18" s="150" customFormat="1" x14ac:dyDescent="0.35">
      <c r="A659" s="144">
        <v>6</v>
      </c>
      <c r="B659" s="145" t="s">
        <v>62</v>
      </c>
      <c r="C659" s="145"/>
      <c r="D659" s="145"/>
      <c r="E659" s="145" t="s">
        <v>77</v>
      </c>
      <c r="F659" s="145"/>
      <c r="G659" s="145" t="s">
        <v>447</v>
      </c>
      <c r="H659" s="151">
        <f>SUM(H656:H658)</f>
        <v>17913</v>
      </c>
      <c r="I659" s="144"/>
      <c r="J659" s="147">
        <f>SUM(J655:J658)</f>
        <v>1354777.17</v>
      </c>
      <c r="K659" s="147">
        <f>SUM(K655:K658)</f>
        <v>1429508.5499999998</v>
      </c>
      <c r="L659" s="147">
        <f>SUM(L655:L658)</f>
        <v>1855898.8599999999</v>
      </c>
      <c r="M659" s="147">
        <f>SUM(M655:M658)</f>
        <v>1518233.5900000003</v>
      </c>
      <c r="N659" s="145">
        <v>3</v>
      </c>
      <c r="O659" s="145">
        <v>3</v>
      </c>
      <c r="P659" s="145">
        <f>N659-O659</f>
        <v>0</v>
      </c>
      <c r="Q659" s="148">
        <f t="shared" si="24"/>
        <v>337665.26999999955</v>
      </c>
      <c r="R659" s="149">
        <f>L659/H659</f>
        <v>103.60625579188299</v>
      </c>
    </row>
    <row r="660" spans="1:18" x14ac:dyDescent="0.35">
      <c r="A660" s="138">
        <v>1</v>
      </c>
      <c r="B660" s="139" t="s">
        <v>62</v>
      </c>
      <c r="C660" s="139" t="s">
        <v>448</v>
      </c>
      <c r="D660" s="139" t="s">
        <v>125</v>
      </c>
      <c r="E660" s="139" t="s">
        <v>449</v>
      </c>
      <c r="F660" s="139" t="s">
        <v>210</v>
      </c>
      <c r="G660" s="139" t="s">
        <v>450</v>
      </c>
      <c r="H660" s="140"/>
      <c r="I660" s="138"/>
      <c r="J660" s="141"/>
      <c r="K660" s="142"/>
      <c r="L660" s="143"/>
      <c r="M660" s="143"/>
      <c r="N660" s="139"/>
      <c r="O660" s="139"/>
      <c r="P660" s="139"/>
    </row>
    <row r="661" spans="1:18" x14ac:dyDescent="0.35">
      <c r="A661" s="138">
        <v>2</v>
      </c>
      <c r="B661" s="139" t="s">
        <v>62</v>
      </c>
      <c r="C661" s="139" t="s">
        <v>448</v>
      </c>
      <c r="D661" s="139" t="s">
        <v>125</v>
      </c>
      <c r="E661" s="139" t="s">
        <v>449</v>
      </c>
      <c r="F661" s="139" t="s">
        <v>180</v>
      </c>
      <c r="G661" s="139" t="s">
        <v>1083</v>
      </c>
      <c r="H661" s="140">
        <v>2983</v>
      </c>
      <c r="I661" s="138">
        <v>2</v>
      </c>
      <c r="J661" s="141">
        <f>หนองคาย!F68</f>
        <v>690245.2</v>
      </c>
      <c r="K661" s="142">
        <f>หนองคาย!AG68</f>
        <v>723488.55999999994</v>
      </c>
      <c r="L661" s="143">
        <f>หนองคาย!AH68</f>
        <v>908188.5</v>
      </c>
      <c r="M661" s="143">
        <f>หนองคาย!AI68</f>
        <v>555514.41999999993</v>
      </c>
      <c r="N661" s="139"/>
      <c r="O661" s="139"/>
      <c r="P661" s="139"/>
      <c r="Q661" s="131">
        <f t="shared" si="24"/>
        <v>352674.08000000007</v>
      </c>
      <c r="R661" s="132">
        <f t="shared" si="25"/>
        <v>304.45474354676497</v>
      </c>
    </row>
    <row r="662" spans="1:18" x14ac:dyDescent="0.35">
      <c r="A662" s="138">
        <v>3</v>
      </c>
      <c r="B662" s="139" t="s">
        <v>62</v>
      </c>
      <c r="C662" s="139" t="s">
        <v>448</v>
      </c>
      <c r="D662" s="139" t="s">
        <v>125</v>
      </c>
      <c r="E662" s="139" t="s">
        <v>449</v>
      </c>
      <c r="F662" s="139" t="s">
        <v>180</v>
      </c>
      <c r="G662" s="139" t="s">
        <v>1084</v>
      </c>
      <c r="H662" s="140">
        <v>3185</v>
      </c>
      <c r="I662" s="138">
        <v>3</v>
      </c>
      <c r="J662" s="141">
        <f>หนองคาย!F69</f>
        <v>154314.84</v>
      </c>
      <c r="K662" s="142">
        <f>หนองคาย!AG69</f>
        <v>191944.03999999998</v>
      </c>
      <c r="L662" s="143">
        <f>หนองคาย!AH69</f>
        <v>309489.87</v>
      </c>
      <c r="M662" s="143">
        <f>หนองคาย!AI69</f>
        <v>369447.28</v>
      </c>
      <c r="N662" s="139"/>
      <c r="O662" s="139"/>
      <c r="P662" s="139"/>
      <c r="Q662" s="131">
        <f t="shared" si="24"/>
        <v>-59957.410000000033</v>
      </c>
      <c r="R662" s="132">
        <f t="shared" si="25"/>
        <v>97.171073783359489</v>
      </c>
    </row>
    <row r="663" spans="1:18" x14ac:dyDescent="0.35">
      <c r="A663" s="138">
        <v>4</v>
      </c>
      <c r="B663" s="139" t="s">
        <v>62</v>
      </c>
      <c r="C663" s="139" t="s">
        <v>448</v>
      </c>
      <c r="D663" s="139" t="s">
        <v>125</v>
      </c>
      <c r="E663" s="139" t="s">
        <v>449</v>
      </c>
      <c r="F663" s="139" t="s">
        <v>180</v>
      </c>
      <c r="G663" s="139" t="s">
        <v>1085</v>
      </c>
      <c r="H663" s="140">
        <v>5687</v>
      </c>
      <c r="I663" s="138">
        <v>4</v>
      </c>
      <c r="J663" s="141">
        <f>หนองคาย!F70</f>
        <v>862318.29</v>
      </c>
      <c r="K663" s="142">
        <f>หนองคาย!AG70</f>
        <v>927027.36</v>
      </c>
      <c r="L663" s="143">
        <f>หนองคาย!AH70</f>
        <v>1287337.58</v>
      </c>
      <c r="M663" s="143">
        <f>หนองคาย!AI70</f>
        <v>757558.60000000009</v>
      </c>
      <c r="N663" s="139"/>
      <c r="O663" s="139"/>
      <c r="P663" s="139"/>
      <c r="Q663" s="131">
        <f t="shared" si="24"/>
        <v>529778.98</v>
      </c>
      <c r="R663" s="132">
        <f t="shared" si="25"/>
        <v>226.36496922806401</v>
      </c>
    </row>
    <row r="664" spans="1:18" x14ac:dyDescent="0.35">
      <c r="A664" s="138">
        <v>5</v>
      </c>
      <c r="B664" s="139" t="s">
        <v>62</v>
      </c>
      <c r="C664" s="139" t="s">
        <v>448</v>
      </c>
      <c r="D664" s="139" t="s">
        <v>125</v>
      </c>
      <c r="E664" s="139" t="s">
        <v>449</v>
      </c>
      <c r="F664" s="139" t="s">
        <v>180</v>
      </c>
      <c r="G664" s="139" t="s">
        <v>1086</v>
      </c>
      <c r="H664" s="140">
        <v>5400</v>
      </c>
      <c r="I664" s="138">
        <v>4</v>
      </c>
      <c r="J664" s="141">
        <f>หนองคาย!F71</f>
        <v>2010368.03</v>
      </c>
      <c r="K664" s="142">
        <f>หนองคาย!AG71</f>
        <v>2034616.34</v>
      </c>
      <c r="L664" s="143">
        <f>หนองคาย!AH71</f>
        <v>954212.34</v>
      </c>
      <c r="M664" s="143">
        <f>หนองคาย!AI71</f>
        <v>489084.32999999996</v>
      </c>
      <c r="N664" s="139"/>
      <c r="O664" s="139"/>
      <c r="P664" s="139"/>
      <c r="Q664" s="131">
        <f t="shared" si="24"/>
        <v>465128.01</v>
      </c>
      <c r="R664" s="132">
        <f t="shared" si="25"/>
        <v>176.7059888888889</v>
      </c>
    </row>
    <row r="665" spans="1:18" x14ac:dyDescent="0.35">
      <c r="A665" s="138">
        <v>6</v>
      </c>
      <c r="B665" s="139" t="s">
        <v>62</v>
      </c>
      <c r="C665" s="139" t="s">
        <v>448</v>
      </c>
      <c r="D665" s="139" t="s">
        <v>125</v>
      </c>
      <c r="E665" s="139" t="s">
        <v>449</v>
      </c>
      <c r="F665" s="139" t="s">
        <v>180</v>
      </c>
      <c r="G665" s="139" t="s">
        <v>1087</v>
      </c>
      <c r="H665" s="140">
        <v>9957</v>
      </c>
      <c r="I665" s="138">
        <v>5</v>
      </c>
      <c r="J665" s="141">
        <f>หนองคาย!F72</f>
        <v>1749627.2</v>
      </c>
      <c r="K665" s="142">
        <f>หนองคาย!AG72</f>
        <v>1766394.02</v>
      </c>
      <c r="L665" s="143">
        <f>หนองคาย!AH72</f>
        <v>1416627.9100000001</v>
      </c>
      <c r="M665" s="143">
        <f>หนองคาย!AI72</f>
        <v>859025.93</v>
      </c>
      <c r="N665" s="139"/>
      <c r="O665" s="139"/>
      <c r="P665" s="139"/>
      <c r="Q665" s="131">
        <f t="shared" si="24"/>
        <v>557601.9800000001</v>
      </c>
      <c r="R665" s="132">
        <f t="shared" si="25"/>
        <v>142.27457165812999</v>
      </c>
    </row>
    <row r="666" spans="1:18" x14ac:dyDescent="0.35">
      <c r="A666" s="138">
        <v>7</v>
      </c>
      <c r="B666" s="139" t="s">
        <v>62</v>
      </c>
      <c r="C666" s="139" t="s">
        <v>448</v>
      </c>
      <c r="D666" s="139" t="s">
        <v>125</v>
      </c>
      <c r="E666" s="139" t="s">
        <v>449</v>
      </c>
      <c r="F666" s="139" t="s">
        <v>180</v>
      </c>
      <c r="G666" s="139" t="s">
        <v>1088</v>
      </c>
      <c r="H666" s="140">
        <v>2898</v>
      </c>
      <c r="I666" s="138">
        <v>2</v>
      </c>
      <c r="J666" s="141">
        <f>หนองคาย!F73</f>
        <v>734216.87</v>
      </c>
      <c r="K666" s="142">
        <f>หนองคาย!AG73</f>
        <v>702405.99</v>
      </c>
      <c r="L666" s="143">
        <f>หนองคาย!AH73</f>
        <v>442267.06</v>
      </c>
      <c r="M666" s="143">
        <f>หนองคาย!AI73</f>
        <v>479580.58</v>
      </c>
      <c r="N666" s="139"/>
      <c r="O666" s="139"/>
      <c r="P666" s="139"/>
      <c r="Q666" s="131">
        <f t="shared" si="24"/>
        <v>-37313.520000000019</v>
      </c>
      <c r="R666" s="132">
        <f t="shared" si="25"/>
        <v>152.61113181504487</v>
      </c>
    </row>
    <row r="667" spans="1:18" x14ac:dyDescent="0.35">
      <c r="A667" s="138">
        <v>8</v>
      </c>
      <c r="B667" s="139" t="s">
        <v>62</v>
      </c>
      <c r="C667" s="139" t="s">
        <v>448</v>
      </c>
      <c r="D667" s="139" t="s">
        <v>125</v>
      </c>
      <c r="E667" s="139" t="s">
        <v>449</v>
      </c>
      <c r="F667" s="139" t="s">
        <v>180</v>
      </c>
      <c r="G667" s="139" t="s">
        <v>1089</v>
      </c>
      <c r="H667" s="140">
        <v>3080</v>
      </c>
      <c r="I667" s="138">
        <v>3</v>
      </c>
      <c r="J667" s="141">
        <f>หนองคาย!F74</f>
        <v>280291.77</v>
      </c>
      <c r="K667" s="142">
        <f>หนองคาย!AG74</f>
        <v>271518.24</v>
      </c>
      <c r="L667" s="143">
        <f>หนองคาย!AH74</f>
        <v>659083.32999999996</v>
      </c>
      <c r="M667" s="143">
        <f>หนองคาย!AI74</f>
        <v>394210.56</v>
      </c>
      <c r="N667" s="139"/>
      <c r="O667" s="139"/>
      <c r="P667" s="139"/>
      <c r="Q667" s="131">
        <f t="shared" si="24"/>
        <v>264872.76999999996</v>
      </c>
      <c r="R667" s="132">
        <f t="shared" si="25"/>
        <v>213.98809415584415</v>
      </c>
    </row>
    <row r="668" spans="1:18" s="150" customFormat="1" x14ac:dyDescent="0.35">
      <c r="A668" s="144">
        <v>7</v>
      </c>
      <c r="B668" s="145" t="s">
        <v>62</v>
      </c>
      <c r="C668" s="145"/>
      <c r="D668" s="145"/>
      <c r="E668" s="145" t="s">
        <v>77</v>
      </c>
      <c r="F668" s="145"/>
      <c r="G668" s="145" t="s">
        <v>451</v>
      </c>
      <c r="H668" s="151">
        <f>SUM(H661:H667)</f>
        <v>33190</v>
      </c>
      <c r="I668" s="144"/>
      <c r="J668" s="147">
        <f>SUM(J660:J667)</f>
        <v>6481382.2000000011</v>
      </c>
      <c r="K668" s="147">
        <f>SUM(K660:K667)</f>
        <v>6617394.5500000007</v>
      </c>
      <c r="L668" s="147">
        <f>SUM(L660:L667)</f>
        <v>5977206.5899999999</v>
      </c>
      <c r="M668" s="147">
        <f>SUM(M660:M667)</f>
        <v>3904421.7</v>
      </c>
      <c r="N668" s="145">
        <v>7</v>
      </c>
      <c r="O668" s="145">
        <v>7</v>
      </c>
      <c r="P668" s="145">
        <f>N668-O668</f>
        <v>0</v>
      </c>
      <c r="Q668" s="148">
        <f t="shared" si="24"/>
        <v>2072784.8899999997</v>
      </c>
      <c r="R668" s="149">
        <f>L668/H668</f>
        <v>180.09058722506779</v>
      </c>
    </row>
    <row r="669" spans="1:18" x14ac:dyDescent="0.35">
      <c r="A669" s="138">
        <v>1</v>
      </c>
      <c r="B669" s="139" t="s">
        <v>62</v>
      </c>
      <c r="C669" s="139" t="s">
        <v>452</v>
      </c>
      <c r="D669" s="139" t="s">
        <v>130</v>
      </c>
      <c r="E669" s="139" t="s">
        <v>453</v>
      </c>
      <c r="F669" s="139" t="s">
        <v>210</v>
      </c>
      <c r="G669" s="139" t="s">
        <v>454</v>
      </c>
      <c r="H669" s="140"/>
      <c r="I669" s="138"/>
      <c r="J669" s="141"/>
      <c r="K669" s="142"/>
      <c r="L669" s="143"/>
      <c r="M669" s="143"/>
      <c r="N669" s="139"/>
      <c r="O669" s="139"/>
      <c r="P669" s="139"/>
    </row>
    <row r="670" spans="1:18" x14ac:dyDescent="0.35">
      <c r="A670" s="138">
        <v>2</v>
      </c>
      <c r="B670" s="139" t="s">
        <v>62</v>
      </c>
      <c r="C670" s="139" t="s">
        <v>452</v>
      </c>
      <c r="D670" s="139" t="s">
        <v>130</v>
      </c>
      <c r="E670" s="139" t="s">
        <v>453</v>
      </c>
      <c r="F670" s="139" t="s">
        <v>180</v>
      </c>
      <c r="G670" s="139" t="s">
        <v>1090</v>
      </c>
      <c r="H670" s="140">
        <v>5394</v>
      </c>
      <c r="I670" s="138">
        <v>4</v>
      </c>
      <c r="J670" s="141">
        <f>หนองคาย!F75</f>
        <v>319427.12</v>
      </c>
      <c r="K670" s="142">
        <f>หนองคาย!AG75</f>
        <v>369881.57</v>
      </c>
      <c r="L670" s="143">
        <f>หนองคาย!AH75</f>
        <v>803664.04</v>
      </c>
      <c r="M670" s="143">
        <f>หนองคาย!AI75</f>
        <v>696686.95</v>
      </c>
      <c r="N670" s="139"/>
      <c r="O670" s="139"/>
      <c r="P670" s="139"/>
      <c r="Q670" s="131">
        <f t="shared" si="24"/>
        <v>106977.09000000008</v>
      </c>
      <c r="R670" s="132">
        <f t="shared" si="25"/>
        <v>148.99222098628107</v>
      </c>
    </row>
    <row r="671" spans="1:18" x14ac:dyDescent="0.35">
      <c r="A671" s="138">
        <v>3</v>
      </c>
      <c r="B671" s="139" t="s">
        <v>62</v>
      </c>
      <c r="C671" s="139" t="s">
        <v>452</v>
      </c>
      <c r="D671" s="139" t="s">
        <v>130</v>
      </c>
      <c r="E671" s="139" t="s">
        <v>453</v>
      </c>
      <c r="F671" s="139" t="s">
        <v>180</v>
      </c>
      <c r="G671" s="139" t="s">
        <v>1091</v>
      </c>
      <c r="H671" s="140">
        <v>6493</v>
      </c>
      <c r="I671" s="138">
        <v>5</v>
      </c>
      <c r="J671" s="141">
        <f>หนองคาย!F76</f>
        <v>418670.15</v>
      </c>
      <c r="K671" s="142">
        <f>หนองคาย!AG76</f>
        <v>1265355.48</v>
      </c>
      <c r="L671" s="143">
        <f>หนองคาย!AH76</f>
        <v>835347.77</v>
      </c>
      <c r="M671" s="143">
        <f>หนองคาย!AI76</f>
        <v>705157.92999999993</v>
      </c>
      <c r="N671" s="139"/>
      <c r="O671" s="139"/>
      <c r="P671" s="139"/>
      <c r="Q671" s="131">
        <f t="shared" si="24"/>
        <v>130189.84000000008</v>
      </c>
      <c r="R671" s="132">
        <f t="shared" si="25"/>
        <v>128.65359156014171</v>
      </c>
    </row>
    <row r="672" spans="1:18" x14ac:dyDescent="0.35">
      <c r="A672" s="138">
        <v>4</v>
      </c>
      <c r="B672" s="139" t="s">
        <v>62</v>
      </c>
      <c r="C672" s="139" t="s">
        <v>452</v>
      </c>
      <c r="D672" s="139" t="s">
        <v>130</v>
      </c>
      <c r="E672" s="139" t="s">
        <v>453</v>
      </c>
      <c r="F672" s="139" t="s">
        <v>180</v>
      </c>
      <c r="G672" s="139" t="s">
        <v>1092</v>
      </c>
      <c r="H672" s="140">
        <v>2652</v>
      </c>
      <c r="I672" s="138">
        <v>2</v>
      </c>
      <c r="J672" s="141">
        <f>หนองคาย!F77</f>
        <v>234690.35</v>
      </c>
      <c r="K672" s="142">
        <f>หนองคาย!AG77</f>
        <v>240000.99000000002</v>
      </c>
      <c r="L672" s="143">
        <f>หนองคาย!AH77</f>
        <v>756145.76</v>
      </c>
      <c r="M672" s="143">
        <f>หนองคาย!AI77</f>
        <v>551559.89</v>
      </c>
      <c r="N672" s="139"/>
      <c r="O672" s="139"/>
      <c r="P672" s="139"/>
      <c r="Q672" s="131">
        <f t="shared" si="24"/>
        <v>204585.87</v>
      </c>
      <c r="R672" s="132">
        <f t="shared" si="25"/>
        <v>285.12283559577679</v>
      </c>
    </row>
    <row r="673" spans="1:18" x14ac:dyDescent="0.35">
      <c r="A673" s="138">
        <v>5</v>
      </c>
      <c r="B673" s="139" t="s">
        <v>62</v>
      </c>
      <c r="C673" s="139" t="s">
        <v>452</v>
      </c>
      <c r="D673" s="139" t="s">
        <v>130</v>
      </c>
      <c r="E673" s="139" t="s">
        <v>453</v>
      </c>
      <c r="F673" s="139" t="s">
        <v>180</v>
      </c>
      <c r="G673" s="139" t="s">
        <v>1093</v>
      </c>
      <c r="H673" s="140">
        <v>5048</v>
      </c>
      <c r="I673" s="138">
        <v>4</v>
      </c>
      <c r="J673" s="141">
        <f>หนองคาย!F78</f>
        <v>400254.74</v>
      </c>
      <c r="K673" s="142">
        <f>หนองคาย!AG78</f>
        <v>503559.0199999999</v>
      </c>
      <c r="L673" s="143">
        <f>หนองคาย!AH78</f>
        <v>713437.37</v>
      </c>
      <c r="M673" s="143">
        <f>หนองคาย!AI78</f>
        <v>618614.54</v>
      </c>
      <c r="N673" s="139"/>
      <c r="O673" s="139"/>
      <c r="P673" s="139"/>
      <c r="Q673" s="131">
        <f t="shared" si="24"/>
        <v>94822.829999999958</v>
      </c>
      <c r="R673" s="132">
        <f t="shared" si="25"/>
        <v>141.33069928684628</v>
      </c>
    </row>
    <row r="674" spans="1:18" x14ac:dyDescent="0.35">
      <c r="A674" s="138">
        <v>6</v>
      </c>
      <c r="B674" s="139" t="s">
        <v>62</v>
      </c>
      <c r="C674" s="139" t="s">
        <v>452</v>
      </c>
      <c r="D674" s="139" t="s">
        <v>130</v>
      </c>
      <c r="E674" s="139" t="s">
        <v>453</v>
      </c>
      <c r="F674" s="139" t="s">
        <v>180</v>
      </c>
      <c r="G674" s="139" t="s">
        <v>1094</v>
      </c>
      <c r="H674" s="140">
        <v>4500</v>
      </c>
      <c r="I674" s="138">
        <v>3</v>
      </c>
      <c r="J674" s="141">
        <f>หนองคาย!F79</f>
        <v>752267.57</v>
      </c>
      <c r="K674" s="142">
        <f>หนองคาย!AG79</f>
        <v>788906.49</v>
      </c>
      <c r="L674" s="143">
        <f>หนองคาย!AH79</f>
        <v>771271.48</v>
      </c>
      <c r="M674" s="143">
        <f>หนองคาย!AI79</f>
        <v>1945871.65</v>
      </c>
      <c r="N674" s="139"/>
      <c r="O674" s="139"/>
      <c r="P674" s="139"/>
      <c r="Q674" s="131">
        <f t="shared" si="24"/>
        <v>-1174600.17</v>
      </c>
      <c r="R674" s="132">
        <f t="shared" si="25"/>
        <v>171.39366222222222</v>
      </c>
    </row>
    <row r="675" spans="1:18" x14ac:dyDescent="0.35">
      <c r="A675" s="138">
        <v>7</v>
      </c>
      <c r="B675" s="139" t="s">
        <v>62</v>
      </c>
      <c r="C675" s="139" t="s">
        <v>452</v>
      </c>
      <c r="D675" s="139" t="s">
        <v>130</v>
      </c>
      <c r="E675" s="139" t="s">
        <v>453</v>
      </c>
      <c r="F675" s="139" t="s">
        <v>180</v>
      </c>
      <c r="G675" s="139" t="s">
        <v>1095</v>
      </c>
      <c r="H675" s="140">
        <v>3828</v>
      </c>
      <c r="I675" s="138">
        <v>3</v>
      </c>
      <c r="J675" s="141">
        <f>หนองคาย!F80</f>
        <v>377014.46</v>
      </c>
      <c r="K675" s="142">
        <f>หนองคาย!AG80</f>
        <v>382443.4</v>
      </c>
      <c r="L675" s="143">
        <f>หนองคาย!AH80</f>
        <v>519708.08</v>
      </c>
      <c r="M675" s="143">
        <f>หนองคาย!AI80</f>
        <v>466913.79</v>
      </c>
      <c r="N675" s="139"/>
      <c r="O675" s="139"/>
      <c r="P675" s="139"/>
      <c r="Q675" s="131">
        <f t="shared" si="24"/>
        <v>52794.290000000037</v>
      </c>
      <c r="R675" s="132">
        <f t="shared" si="25"/>
        <v>135.76491118077325</v>
      </c>
    </row>
    <row r="676" spans="1:18" s="150" customFormat="1" x14ac:dyDescent="0.35">
      <c r="A676" s="144">
        <v>8</v>
      </c>
      <c r="B676" s="145" t="s">
        <v>62</v>
      </c>
      <c r="C676" s="145"/>
      <c r="D676" s="145"/>
      <c r="E676" s="145" t="s">
        <v>77</v>
      </c>
      <c r="F676" s="145"/>
      <c r="G676" s="145" t="s">
        <v>455</v>
      </c>
      <c r="H676" s="151">
        <f>SUM(H670:H675)</f>
        <v>27915</v>
      </c>
      <c r="I676" s="144"/>
      <c r="J676" s="147">
        <f>SUM(J669:J675)</f>
        <v>2502324.3899999997</v>
      </c>
      <c r="K676" s="147">
        <f>SUM(K669:K675)</f>
        <v>3550146.9499999997</v>
      </c>
      <c r="L676" s="147">
        <f>SUM(L669:L675)</f>
        <v>4399574.5</v>
      </c>
      <c r="M676" s="147">
        <f>SUM(M669:M675)</f>
        <v>4984804.75</v>
      </c>
      <c r="N676" s="145">
        <v>6</v>
      </c>
      <c r="O676" s="145">
        <v>6</v>
      </c>
      <c r="P676" s="145">
        <f>N676-O676</f>
        <v>0</v>
      </c>
      <c r="Q676" s="148">
        <f t="shared" si="24"/>
        <v>-585230.25</v>
      </c>
      <c r="R676" s="149">
        <f>L676/H676</f>
        <v>157.60610782733298</v>
      </c>
    </row>
    <row r="677" spans="1:18" x14ac:dyDescent="0.35">
      <c r="A677" s="138">
        <v>1</v>
      </c>
      <c r="B677" s="139" t="s">
        <v>62</v>
      </c>
      <c r="C677" s="139" t="s">
        <v>456</v>
      </c>
      <c r="D677" s="139" t="s">
        <v>118</v>
      </c>
      <c r="E677" s="139" t="s">
        <v>457</v>
      </c>
      <c r="F677" s="139" t="s">
        <v>210</v>
      </c>
      <c r="G677" s="139" t="s">
        <v>458</v>
      </c>
      <c r="H677" s="140"/>
      <c r="I677" s="138"/>
      <c r="J677" s="141"/>
      <c r="K677" s="142"/>
      <c r="L677" s="143"/>
      <c r="M677" s="143"/>
      <c r="N677" s="139"/>
      <c r="O677" s="139"/>
      <c r="P677" s="139"/>
    </row>
    <row r="678" spans="1:18" x14ac:dyDescent="0.35">
      <c r="A678" s="138">
        <v>2</v>
      </c>
      <c r="B678" s="139" t="s">
        <v>62</v>
      </c>
      <c r="C678" s="139" t="s">
        <v>456</v>
      </c>
      <c r="D678" s="139" t="s">
        <v>118</v>
      </c>
      <c r="E678" s="139" t="s">
        <v>457</v>
      </c>
      <c r="F678" s="139" t="s">
        <v>180</v>
      </c>
      <c r="G678" s="139" t="s">
        <v>1096</v>
      </c>
      <c r="H678" s="140">
        <v>1542</v>
      </c>
      <c r="I678" s="138">
        <v>2</v>
      </c>
      <c r="J678" s="141">
        <f>หนองคาย!F81</f>
        <v>57049.59</v>
      </c>
      <c r="K678" s="142">
        <f>หนองคาย!AG81</f>
        <v>1444.2599999999948</v>
      </c>
      <c r="L678" s="143">
        <f>หนองคาย!AH81</f>
        <v>313695.44</v>
      </c>
      <c r="M678" s="143">
        <f>หนองคาย!AI81</f>
        <v>360237.36</v>
      </c>
      <c r="N678" s="139"/>
      <c r="O678" s="139"/>
      <c r="P678" s="139"/>
      <c r="Q678" s="131">
        <f t="shared" si="24"/>
        <v>-46541.919999999984</v>
      </c>
      <c r="R678" s="132">
        <f t="shared" si="25"/>
        <v>203.43413748378728</v>
      </c>
    </row>
    <row r="679" spans="1:18" x14ac:dyDescent="0.35">
      <c r="A679" s="138">
        <v>3</v>
      </c>
      <c r="B679" s="139" t="s">
        <v>62</v>
      </c>
      <c r="C679" s="139" t="s">
        <v>456</v>
      </c>
      <c r="D679" s="139" t="s">
        <v>118</v>
      </c>
      <c r="E679" s="139" t="s">
        <v>457</v>
      </c>
      <c r="F679" s="139" t="s">
        <v>180</v>
      </c>
      <c r="G679" s="139" t="s">
        <v>1097</v>
      </c>
      <c r="H679" s="140">
        <v>3115</v>
      </c>
      <c r="I679" s="138">
        <v>3</v>
      </c>
      <c r="J679" s="141">
        <f>หนองคาย!F82</f>
        <v>58168.5</v>
      </c>
      <c r="K679" s="142">
        <f>หนองคาย!AG82</f>
        <v>340734.77</v>
      </c>
      <c r="L679" s="143">
        <f>หนองคาย!AH82</f>
        <v>434098.19</v>
      </c>
      <c r="M679" s="143">
        <f>หนองคาย!AI82</f>
        <v>548743.01</v>
      </c>
      <c r="N679" s="139"/>
      <c r="O679" s="139"/>
      <c r="P679" s="139"/>
      <c r="Q679" s="131">
        <f t="shared" si="24"/>
        <v>-114644.82</v>
      </c>
      <c r="R679" s="132">
        <f t="shared" si="25"/>
        <v>139.35736436597111</v>
      </c>
    </row>
    <row r="680" spans="1:18" x14ac:dyDescent="0.35">
      <c r="A680" s="138">
        <v>4</v>
      </c>
      <c r="B680" s="139" t="s">
        <v>62</v>
      </c>
      <c r="C680" s="139" t="s">
        <v>456</v>
      </c>
      <c r="D680" s="139" t="s">
        <v>118</v>
      </c>
      <c r="E680" s="139" t="s">
        <v>457</v>
      </c>
      <c r="F680" s="139" t="s">
        <v>180</v>
      </c>
      <c r="G680" s="139" t="s">
        <v>1098</v>
      </c>
      <c r="H680" s="140">
        <v>1500</v>
      </c>
      <c r="I680" s="138">
        <v>1</v>
      </c>
      <c r="J680" s="141">
        <f>หนองคาย!F83</f>
        <v>292742.68</v>
      </c>
      <c r="K680" s="142">
        <f>หนองคาย!AG83</f>
        <v>331334.34999999998</v>
      </c>
      <c r="L680" s="143">
        <f>หนองคาย!AH83</f>
        <v>576829.98</v>
      </c>
      <c r="M680" s="143">
        <f>หนองคาย!AI83</f>
        <v>516323.37</v>
      </c>
      <c r="N680" s="139"/>
      <c r="O680" s="139"/>
      <c r="P680" s="139"/>
      <c r="Q680" s="131">
        <f t="shared" si="24"/>
        <v>60506.609999999986</v>
      </c>
      <c r="R680" s="132">
        <f t="shared" si="25"/>
        <v>384.55331999999999</v>
      </c>
    </row>
    <row r="681" spans="1:18" x14ac:dyDescent="0.35">
      <c r="A681" s="138">
        <v>5</v>
      </c>
      <c r="B681" s="139" t="s">
        <v>62</v>
      </c>
      <c r="C681" s="139" t="s">
        <v>456</v>
      </c>
      <c r="D681" s="139" t="s">
        <v>118</v>
      </c>
      <c r="E681" s="139" t="s">
        <v>457</v>
      </c>
      <c r="F681" s="139" t="s">
        <v>180</v>
      </c>
      <c r="G681" s="139" t="s">
        <v>1099</v>
      </c>
      <c r="H681" s="140">
        <v>1499</v>
      </c>
      <c r="I681" s="138">
        <v>1</v>
      </c>
      <c r="J681" s="141">
        <f>หนองคาย!F84</f>
        <v>11199.23</v>
      </c>
      <c r="K681" s="142">
        <f>หนองคาย!AG84</f>
        <v>-2990.6200000000026</v>
      </c>
      <c r="L681" s="143">
        <f>หนองคาย!AH84</f>
        <v>279579.28000000003</v>
      </c>
      <c r="M681" s="143">
        <f>หนองคาย!AI84</f>
        <v>336406.04000000004</v>
      </c>
      <c r="N681" s="139"/>
      <c r="O681" s="139"/>
      <c r="P681" s="139"/>
      <c r="Q681" s="131">
        <f t="shared" si="24"/>
        <v>-56826.760000000009</v>
      </c>
      <c r="R681" s="132">
        <f t="shared" si="25"/>
        <v>186.51052701801203</v>
      </c>
    </row>
    <row r="682" spans="1:18" x14ac:dyDescent="0.35">
      <c r="A682" s="138">
        <v>6</v>
      </c>
      <c r="B682" s="139" t="s">
        <v>62</v>
      </c>
      <c r="C682" s="139" t="s">
        <v>456</v>
      </c>
      <c r="D682" s="139" t="s">
        <v>118</v>
      </c>
      <c r="E682" s="139" t="s">
        <v>457</v>
      </c>
      <c r="F682" s="139" t="s">
        <v>180</v>
      </c>
      <c r="G682" s="139" t="s">
        <v>1100</v>
      </c>
      <c r="H682" s="140">
        <v>2997</v>
      </c>
      <c r="I682" s="138">
        <v>2</v>
      </c>
      <c r="J682" s="141">
        <f>หนองคาย!F85</f>
        <v>91817.99</v>
      </c>
      <c r="K682" s="142">
        <f>หนองคาย!AG85</f>
        <v>107812.31</v>
      </c>
      <c r="L682" s="143">
        <f>หนองคาย!AH85</f>
        <v>285170.74</v>
      </c>
      <c r="M682" s="143">
        <f>หนองคาย!AI85</f>
        <v>408622.33999999997</v>
      </c>
      <c r="N682" s="139"/>
      <c r="O682" s="139"/>
      <c r="P682" s="139"/>
      <c r="Q682" s="131">
        <f t="shared" si="24"/>
        <v>-123451.59999999998</v>
      </c>
      <c r="R682" s="132">
        <f t="shared" si="25"/>
        <v>95.152065398732063</v>
      </c>
    </row>
    <row r="683" spans="1:18" s="150" customFormat="1" x14ac:dyDescent="0.35">
      <c r="A683" s="144">
        <v>9</v>
      </c>
      <c r="B683" s="145" t="s">
        <v>62</v>
      </c>
      <c r="C683" s="145"/>
      <c r="D683" s="145"/>
      <c r="E683" s="145" t="s">
        <v>77</v>
      </c>
      <c r="F683" s="145"/>
      <c r="G683" s="145" t="s">
        <v>459</v>
      </c>
      <c r="H683" s="151">
        <f>SUM(H678:H682)</f>
        <v>10653</v>
      </c>
      <c r="I683" s="144"/>
      <c r="J683" s="147">
        <f>SUM(J677:J682)</f>
        <v>510977.99</v>
      </c>
      <c r="K683" s="147">
        <f>SUM(K677:K682)</f>
        <v>778335.07000000007</v>
      </c>
      <c r="L683" s="147">
        <f>SUM(L677:L682)</f>
        <v>1889373.63</v>
      </c>
      <c r="M683" s="147">
        <f>SUM(M677:M682)</f>
        <v>2170332.12</v>
      </c>
      <c r="N683" s="145">
        <v>5</v>
      </c>
      <c r="O683" s="145">
        <v>5</v>
      </c>
      <c r="P683" s="145"/>
      <c r="Q683" s="148">
        <f t="shared" si="24"/>
        <v>-280958.49000000022</v>
      </c>
      <c r="R683" s="149">
        <f t="shared" si="25"/>
        <v>177.35601520698393</v>
      </c>
    </row>
    <row r="684" spans="1:18" s="150" customFormat="1" x14ac:dyDescent="0.35">
      <c r="A684" s="217"/>
      <c r="B684" s="218" t="s">
        <v>62</v>
      </c>
      <c r="C684" s="218" t="s">
        <v>62</v>
      </c>
      <c r="D684" s="218" t="s">
        <v>62</v>
      </c>
      <c r="E684" s="218" t="s">
        <v>62</v>
      </c>
      <c r="F684" s="218"/>
      <c r="G684" s="218" t="s">
        <v>460</v>
      </c>
      <c r="H684" s="219">
        <f>H610+H622+H639+H647+H654+H659+H668+H676+H683</f>
        <v>296367</v>
      </c>
      <c r="I684" s="217"/>
      <c r="J684" s="220">
        <f t="shared" ref="J684:O684" si="26">J610+J622+J639+J647+J654+J659+J668+J676+J683</f>
        <v>28596901.360000003</v>
      </c>
      <c r="K684" s="221">
        <f t="shared" si="26"/>
        <v>33315639.370000001</v>
      </c>
      <c r="L684" s="220">
        <f t="shared" si="26"/>
        <v>38316692.719999999</v>
      </c>
      <c r="M684" s="220">
        <f t="shared" si="26"/>
        <v>36959479.869999997</v>
      </c>
      <c r="N684" s="218">
        <f t="shared" si="26"/>
        <v>74</v>
      </c>
      <c r="O684" s="218">
        <f t="shared" si="26"/>
        <v>74</v>
      </c>
      <c r="P684" s="218">
        <f>N684-O684</f>
        <v>0</v>
      </c>
      <c r="Q684" s="148">
        <f t="shared" si="24"/>
        <v>1357212.8500000015</v>
      </c>
      <c r="R684" s="149">
        <f t="shared" si="25"/>
        <v>129.28798658420135</v>
      </c>
    </row>
    <row r="685" spans="1:18" ht="21.75" thickBot="1" x14ac:dyDescent="0.4">
      <c r="A685" s="222"/>
      <c r="B685" s="223"/>
      <c r="C685" s="223"/>
      <c r="D685" s="223"/>
      <c r="E685" s="339" t="s">
        <v>461</v>
      </c>
      <c r="F685" s="340"/>
      <c r="G685" s="341"/>
      <c r="H685" s="224"/>
      <c r="I685" s="222"/>
      <c r="J685" s="225">
        <f>J684/O684</f>
        <v>386444.61297297303</v>
      </c>
      <c r="K685" s="226">
        <f>K684/O684</f>
        <v>450211.34283783787</v>
      </c>
      <c r="L685" s="225">
        <f>L684/O684</f>
        <v>517793.14486486482</v>
      </c>
      <c r="M685" s="225">
        <f>M684/O684</f>
        <v>499452.43067567563</v>
      </c>
      <c r="N685" s="227"/>
      <c r="O685" s="227"/>
      <c r="P685" s="227"/>
      <c r="Q685" s="131">
        <f t="shared" si="24"/>
        <v>18340.714189189195</v>
      </c>
    </row>
    <row r="686" spans="1:18" ht="21.75" thickTop="1" x14ac:dyDescent="0.35">
      <c r="A686" s="169">
        <v>1</v>
      </c>
      <c r="B686" s="170" t="s">
        <v>61</v>
      </c>
      <c r="C686" s="170" t="s">
        <v>462</v>
      </c>
      <c r="D686" s="170" t="s">
        <v>463</v>
      </c>
      <c r="E686" s="170" t="s">
        <v>464</v>
      </c>
      <c r="F686" s="170" t="s">
        <v>304</v>
      </c>
      <c r="G686" s="170" t="s">
        <v>465</v>
      </c>
      <c r="H686" s="171"/>
      <c r="I686" s="169"/>
      <c r="J686" s="172"/>
      <c r="K686" s="173"/>
      <c r="L686" s="174"/>
      <c r="M686" s="174"/>
      <c r="N686" s="170"/>
      <c r="O686" s="170"/>
      <c r="P686" s="170"/>
    </row>
    <row r="687" spans="1:18" x14ac:dyDescent="0.35">
      <c r="A687" s="138">
        <v>2</v>
      </c>
      <c r="B687" s="139" t="s">
        <v>61</v>
      </c>
      <c r="C687" s="139" t="s">
        <v>462</v>
      </c>
      <c r="D687" s="139" t="s">
        <v>463</v>
      </c>
      <c r="E687" s="139" t="s">
        <v>464</v>
      </c>
      <c r="F687" s="139" t="s">
        <v>180</v>
      </c>
      <c r="G687" s="139" t="s">
        <v>1101</v>
      </c>
      <c r="H687" s="140">
        <v>4500</v>
      </c>
      <c r="I687" s="138">
        <v>3</v>
      </c>
      <c r="J687" s="141">
        <f>สกลนคร!F22</f>
        <v>461355.45</v>
      </c>
      <c r="K687" s="142">
        <f>สกลนคร!AF22</f>
        <v>742968</v>
      </c>
      <c r="L687" s="143">
        <f>สกลนคร!AG22</f>
        <v>497732.51</v>
      </c>
      <c r="M687" s="143">
        <f>สกลนคร!AH22</f>
        <v>576825.92000000004</v>
      </c>
      <c r="N687" s="139"/>
      <c r="O687" s="139"/>
      <c r="P687" s="139"/>
      <c r="Q687" s="131">
        <f t="shared" si="24"/>
        <v>-79093.410000000033</v>
      </c>
      <c r="R687" s="132">
        <f t="shared" si="25"/>
        <v>110.60722444444444</v>
      </c>
    </row>
    <row r="688" spans="1:18" x14ac:dyDescent="0.35">
      <c r="A688" s="138">
        <v>3</v>
      </c>
      <c r="B688" s="139" t="s">
        <v>61</v>
      </c>
      <c r="C688" s="139" t="s">
        <v>462</v>
      </c>
      <c r="D688" s="139" t="s">
        <v>463</v>
      </c>
      <c r="E688" s="139" t="s">
        <v>464</v>
      </c>
      <c r="F688" s="139" t="s">
        <v>180</v>
      </c>
      <c r="G688" s="139" t="s">
        <v>1102</v>
      </c>
      <c r="H688" s="140">
        <v>6201</v>
      </c>
      <c r="I688" s="138">
        <v>5</v>
      </c>
      <c r="J688" s="141">
        <f>สกลนคร!F23</f>
        <v>41890.92</v>
      </c>
      <c r="K688" s="142">
        <f>สกลนคร!AF23</f>
        <v>112311.69</v>
      </c>
      <c r="L688" s="143">
        <f>สกลนคร!AG23</f>
        <v>254089.56</v>
      </c>
      <c r="M688" s="143">
        <f>สกลนคร!AH23</f>
        <v>295441.78999999998</v>
      </c>
      <c r="N688" s="139"/>
      <c r="O688" s="139"/>
      <c r="P688" s="139"/>
      <c r="Q688" s="131">
        <f t="shared" si="24"/>
        <v>-41352.229999999981</v>
      </c>
      <c r="R688" s="132">
        <f t="shared" si="25"/>
        <v>40.975578132559264</v>
      </c>
    </row>
    <row r="689" spans="1:18" x14ac:dyDescent="0.35">
      <c r="A689" s="138">
        <v>4</v>
      </c>
      <c r="B689" s="139" t="s">
        <v>61</v>
      </c>
      <c r="C689" s="139" t="s">
        <v>462</v>
      </c>
      <c r="D689" s="139" t="s">
        <v>463</v>
      </c>
      <c r="E689" s="139" t="s">
        <v>464</v>
      </c>
      <c r="F689" s="139" t="s">
        <v>180</v>
      </c>
      <c r="G689" s="139" t="s">
        <v>1103</v>
      </c>
      <c r="H689" s="140">
        <v>4500</v>
      </c>
      <c r="I689" s="138">
        <v>3</v>
      </c>
      <c r="J689" s="141">
        <f>สกลนคร!F24</f>
        <v>258189.85</v>
      </c>
      <c r="K689" s="142">
        <f>สกลนคร!AF24</f>
        <v>578466.42000000004</v>
      </c>
      <c r="L689" s="143">
        <f>สกลนคร!AG24</f>
        <v>645579.34</v>
      </c>
      <c r="M689" s="143">
        <f>สกลนคร!AH24</f>
        <v>678072.63</v>
      </c>
      <c r="N689" s="139"/>
      <c r="O689" s="139"/>
      <c r="P689" s="139"/>
      <c r="Q689" s="131">
        <f t="shared" si="24"/>
        <v>-32493.290000000037</v>
      </c>
      <c r="R689" s="132">
        <f t="shared" si="25"/>
        <v>143.46207555555554</v>
      </c>
    </row>
    <row r="690" spans="1:18" x14ac:dyDescent="0.35">
      <c r="A690" s="138">
        <v>5</v>
      </c>
      <c r="B690" s="139" t="s">
        <v>61</v>
      </c>
      <c r="C690" s="139" t="s">
        <v>462</v>
      </c>
      <c r="D690" s="139" t="s">
        <v>463</v>
      </c>
      <c r="E690" s="139" t="s">
        <v>464</v>
      </c>
      <c r="F690" s="139" t="s">
        <v>180</v>
      </c>
      <c r="G690" s="139" t="s">
        <v>1104</v>
      </c>
      <c r="H690" s="140">
        <v>3000</v>
      </c>
      <c r="I690" s="138">
        <v>2</v>
      </c>
      <c r="J690" s="141">
        <f>สกลนคร!F25</f>
        <v>182049.62</v>
      </c>
      <c r="K690" s="142">
        <f>สกลนคร!AF25</f>
        <v>272034.52999999997</v>
      </c>
      <c r="L690" s="143">
        <f>สกลนคร!AG25</f>
        <v>242990.82</v>
      </c>
      <c r="M690" s="143">
        <f>สกลนคร!AH25</f>
        <v>255432.97999999998</v>
      </c>
      <c r="N690" s="139"/>
      <c r="O690" s="139"/>
      <c r="P690" s="139"/>
      <c r="Q690" s="131">
        <f t="shared" si="24"/>
        <v>-12442.159999999974</v>
      </c>
      <c r="R690" s="132">
        <f t="shared" si="25"/>
        <v>80.996940000000009</v>
      </c>
    </row>
    <row r="691" spans="1:18" x14ac:dyDescent="0.35">
      <c r="A691" s="138">
        <v>6</v>
      </c>
      <c r="B691" s="139" t="s">
        <v>61</v>
      </c>
      <c r="C691" s="139" t="s">
        <v>462</v>
      </c>
      <c r="D691" s="139" t="s">
        <v>463</v>
      </c>
      <c r="E691" s="139" t="s">
        <v>464</v>
      </c>
      <c r="F691" s="139" t="s">
        <v>180</v>
      </c>
      <c r="G691" s="139" t="s">
        <v>1105</v>
      </c>
      <c r="H691" s="140">
        <v>4509</v>
      </c>
      <c r="I691" s="138">
        <v>4</v>
      </c>
      <c r="J691" s="141">
        <f>สกลนคร!F26</f>
        <v>96949.84</v>
      </c>
      <c r="K691" s="142">
        <f>สกลนคร!AF26</f>
        <v>239426.63</v>
      </c>
      <c r="L691" s="143">
        <f>สกลนคร!AG26</f>
        <v>198145.03</v>
      </c>
      <c r="M691" s="143">
        <f>สกลนคร!AH26</f>
        <v>215917.61</v>
      </c>
      <c r="N691" s="139"/>
      <c r="O691" s="139"/>
      <c r="P691" s="139"/>
      <c r="Q691" s="131">
        <f t="shared" si="24"/>
        <v>-17772.579999999987</v>
      </c>
      <c r="R691" s="132">
        <f t="shared" si="25"/>
        <v>43.944340208471942</v>
      </c>
    </row>
    <row r="692" spans="1:18" x14ac:dyDescent="0.35">
      <c r="A692" s="138">
        <v>7</v>
      </c>
      <c r="B692" s="139" t="s">
        <v>61</v>
      </c>
      <c r="C692" s="139" t="s">
        <v>462</v>
      </c>
      <c r="D692" s="139" t="s">
        <v>463</v>
      </c>
      <c r="E692" s="139" t="s">
        <v>464</v>
      </c>
      <c r="F692" s="139" t="s">
        <v>180</v>
      </c>
      <c r="G692" s="139" t="s">
        <v>1106</v>
      </c>
      <c r="H692" s="140">
        <v>4887</v>
      </c>
      <c r="I692" s="138">
        <v>4</v>
      </c>
      <c r="J692" s="141">
        <f>สกลนคร!F27</f>
        <v>435259.93</v>
      </c>
      <c r="K692" s="142">
        <f>สกลนคร!AF27</f>
        <v>554675.77</v>
      </c>
      <c r="L692" s="143">
        <f>สกลนคร!AG27</f>
        <v>370549.23</v>
      </c>
      <c r="M692" s="143">
        <f>สกลนคร!AH27</f>
        <v>532036.56999999995</v>
      </c>
      <c r="N692" s="139"/>
      <c r="O692" s="139"/>
      <c r="P692" s="139"/>
      <c r="Q692" s="131">
        <f t="shared" si="24"/>
        <v>-161487.33999999997</v>
      </c>
      <c r="R692" s="132">
        <f t="shared" si="25"/>
        <v>75.823456108041739</v>
      </c>
    </row>
    <row r="693" spans="1:18" x14ac:dyDescent="0.35">
      <c r="A693" s="138">
        <v>8</v>
      </c>
      <c r="B693" s="139" t="s">
        <v>61</v>
      </c>
      <c r="C693" s="139" t="s">
        <v>462</v>
      </c>
      <c r="D693" s="139" t="s">
        <v>463</v>
      </c>
      <c r="E693" s="139" t="s">
        <v>464</v>
      </c>
      <c r="F693" s="139" t="s">
        <v>180</v>
      </c>
      <c r="G693" s="139" t="s">
        <v>1107</v>
      </c>
      <c r="H693" s="140">
        <v>6109</v>
      </c>
      <c r="I693" s="138">
        <v>5</v>
      </c>
      <c r="J693" s="141">
        <f>สกลนคร!F28</f>
        <v>543689.69999999995</v>
      </c>
      <c r="K693" s="142">
        <f>สกลนคร!AF28</f>
        <v>653797.39999999991</v>
      </c>
      <c r="L693" s="143">
        <f>สกลนคร!AG28</f>
        <v>126431.33</v>
      </c>
      <c r="M693" s="143">
        <f>สกลนคร!AH28</f>
        <v>251936.68</v>
      </c>
      <c r="N693" s="139"/>
      <c r="O693" s="139"/>
      <c r="P693" s="139"/>
      <c r="Q693" s="131">
        <f t="shared" si="24"/>
        <v>-125505.34999999999</v>
      </c>
      <c r="R693" s="132">
        <f t="shared" si="25"/>
        <v>20.695912587984939</v>
      </c>
    </row>
    <row r="694" spans="1:18" x14ac:dyDescent="0.35">
      <c r="A694" s="138">
        <v>9</v>
      </c>
      <c r="B694" s="139" t="s">
        <v>61</v>
      </c>
      <c r="C694" s="139" t="s">
        <v>462</v>
      </c>
      <c r="D694" s="139" t="s">
        <v>463</v>
      </c>
      <c r="E694" s="139" t="s">
        <v>464</v>
      </c>
      <c r="F694" s="139" t="s">
        <v>180</v>
      </c>
      <c r="G694" s="139" t="s">
        <v>1108</v>
      </c>
      <c r="H694" s="140">
        <v>11813</v>
      </c>
      <c r="I694" s="138">
        <v>5</v>
      </c>
      <c r="J694" s="141">
        <f>สกลนคร!F29</f>
        <v>295086.27</v>
      </c>
      <c r="K694" s="142">
        <f>สกลนคร!AF29</f>
        <v>449662.43</v>
      </c>
      <c r="L694" s="143">
        <f>สกลนคร!AG29</f>
        <v>278679.53000000003</v>
      </c>
      <c r="M694" s="143">
        <f>สกลนคร!AH29</f>
        <v>522114.97</v>
      </c>
      <c r="N694" s="139"/>
      <c r="O694" s="139"/>
      <c r="P694" s="139"/>
      <c r="Q694" s="131">
        <f t="shared" si="24"/>
        <v>-243435.43999999994</v>
      </c>
      <c r="R694" s="132">
        <f t="shared" si="25"/>
        <v>23.590919326166091</v>
      </c>
    </row>
    <row r="695" spans="1:18" x14ac:dyDescent="0.35">
      <c r="A695" s="138">
        <v>10</v>
      </c>
      <c r="B695" s="139" t="s">
        <v>61</v>
      </c>
      <c r="C695" s="139" t="s">
        <v>462</v>
      </c>
      <c r="D695" s="139" t="s">
        <v>463</v>
      </c>
      <c r="E695" s="139" t="s">
        <v>464</v>
      </c>
      <c r="F695" s="139" t="s">
        <v>180</v>
      </c>
      <c r="G695" s="139" t="s">
        <v>1109</v>
      </c>
      <c r="H695" s="140">
        <v>4498</v>
      </c>
      <c r="I695" s="138">
        <v>3</v>
      </c>
      <c r="J695" s="141">
        <f>สกลนคร!F30</f>
        <v>679226.27</v>
      </c>
      <c r="K695" s="142">
        <f>สกลนคร!AF30</f>
        <v>1149233.92</v>
      </c>
      <c r="L695" s="143">
        <f>สกลนคร!AG30</f>
        <v>501213.74999999994</v>
      </c>
      <c r="M695" s="143">
        <f>สกลนคร!AH30</f>
        <v>609945.48</v>
      </c>
      <c r="N695" s="139"/>
      <c r="O695" s="139"/>
      <c r="P695" s="139"/>
      <c r="Q695" s="131">
        <f t="shared" si="24"/>
        <v>-108731.73000000004</v>
      </c>
      <c r="R695" s="132">
        <f t="shared" si="25"/>
        <v>111.43035793686082</v>
      </c>
    </row>
    <row r="696" spans="1:18" x14ac:dyDescent="0.35">
      <c r="A696" s="138">
        <v>11</v>
      </c>
      <c r="B696" s="139" t="s">
        <v>61</v>
      </c>
      <c r="C696" s="139" t="s">
        <v>462</v>
      </c>
      <c r="D696" s="139" t="s">
        <v>463</v>
      </c>
      <c r="E696" s="139" t="s">
        <v>464</v>
      </c>
      <c r="F696" s="139" t="s">
        <v>180</v>
      </c>
      <c r="G696" s="139" t="s">
        <v>1110</v>
      </c>
      <c r="H696" s="140">
        <v>3577</v>
      </c>
      <c r="I696" s="138">
        <v>3</v>
      </c>
      <c r="J696" s="141">
        <f>สกลนคร!F31</f>
        <v>307790.88</v>
      </c>
      <c r="K696" s="142">
        <f>สกลนคร!AF31</f>
        <v>582751.94000000006</v>
      </c>
      <c r="L696" s="143">
        <f>สกลนคร!AG31</f>
        <v>159278.89000000001</v>
      </c>
      <c r="M696" s="143">
        <f>สกลนคร!AH31</f>
        <v>381811.02999999997</v>
      </c>
      <c r="N696" s="139"/>
      <c r="O696" s="139"/>
      <c r="P696" s="139"/>
      <c r="Q696" s="131">
        <f t="shared" si="24"/>
        <v>-222532.13999999996</v>
      </c>
      <c r="R696" s="132">
        <f t="shared" si="25"/>
        <v>44.528624545708695</v>
      </c>
    </row>
    <row r="697" spans="1:18" x14ac:dyDescent="0.35">
      <c r="A697" s="138">
        <v>12</v>
      </c>
      <c r="B697" s="139" t="s">
        <v>61</v>
      </c>
      <c r="C697" s="139" t="s">
        <v>462</v>
      </c>
      <c r="D697" s="139" t="s">
        <v>463</v>
      </c>
      <c r="E697" s="139" t="s">
        <v>464</v>
      </c>
      <c r="F697" s="139" t="s">
        <v>180</v>
      </c>
      <c r="G697" s="139" t="s">
        <v>1111</v>
      </c>
      <c r="H697" s="140">
        <v>3159</v>
      </c>
      <c r="I697" s="138">
        <v>3</v>
      </c>
      <c r="J697" s="141">
        <f>สกลนคร!F32</f>
        <v>262037.98</v>
      </c>
      <c r="K697" s="142">
        <f>สกลนคร!AF32</f>
        <v>410937.16</v>
      </c>
      <c r="L697" s="143">
        <f>สกลนคร!AG32</f>
        <v>320643.15000000002</v>
      </c>
      <c r="M697" s="143">
        <f>สกลนคร!AH32</f>
        <v>388999.64</v>
      </c>
      <c r="N697" s="139"/>
      <c r="O697" s="139"/>
      <c r="P697" s="139"/>
      <c r="Q697" s="131">
        <f t="shared" si="24"/>
        <v>-68356.489999999991</v>
      </c>
      <c r="R697" s="132">
        <f t="shared" si="25"/>
        <v>101.50147198480532</v>
      </c>
    </row>
    <row r="698" spans="1:18" x14ac:dyDescent="0.35">
      <c r="A698" s="138">
        <v>13</v>
      </c>
      <c r="B698" s="139" t="s">
        <v>61</v>
      </c>
      <c r="C698" s="139" t="s">
        <v>462</v>
      </c>
      <c r="D698" s="139" t="s">
        <v>463</v>
      </c>
      <c r="E698" s="139" t="s">
        <v>464</v>
      </c>
      <c r="F698" s="139" t="s">
        <v>180</v>
      </c>
      <c r="G698" s="139" t="s">
        <v>1112</v>
      </c>
      <c r="H698" s="140">
        <v>3764</v>
      </c>
      <c r="I698" s="138">
        <v>3</v>
      </c>
      <c r="J698" s="141">
        <f>สกลนคร!F33</f>
        <v>397025.83</v>
      </c>
      <c r="K698" s="142">
        <f>สกลนคร!AF33</f>
        <v>529494.31000000006</v>
      </c>
      <c r="L698" s="143">
        <f>สกลนคร!AG33</f>
        <v>300891.58999999997</v>
      </c>
      <c r="M698" s="143">
        <f>สกลนคร!AH33</f>
        <v>342394.08</v>
      </c>
      <c r="N698" s="139"/>
      <c r="O698" s="139"/>
      <c r="P698" s="139"/>
      <c r="Q698" s="131">
        <f t="shared" si="24"/>
        <v>-41502.490000000049</v>
      </c>
      <c r="R698" s="132">
        <f t="shared" si="25"/>
        <v>79.939317215727939</v>
      </c>
    </row>
    <row r="699" spans="1:18" x14ac:dyDescent="0.35">
      <c r="A699" s="138">
        <v>14</v>
      </c>
      <c r="B699" s="139" t="s">
        <v>61</v>
      </c>
      <c r="C699" s="139" t="s">
        <v>462</v>
      </c>
      <c r="D699" s="139" t="s">
        <v>463</v>
      </c>
      <c r="E699" s="139" t="s">
        <v>464</v>
      </c>
      <c r="F699" s="139" t="s">
        <v>180</v>
      </c>
      <c r="G699" s="139" t="s">
        <v>1113</v>
      </c>
      <c r="H699" s="140">
        <v>6209</v>
      </c>
      <c r="I699" s="138">
        <v>5</v>
      </c>
      <c r="J699" s="141">
        <f>สกลนคร!F34</f>
        <v>560553.79</v>
      </c>
      <c r="K699" s="142">
        <f>สกลนคร!AF34</f>
        <v>668518.73</v>
      </c>
      <c r="L699" s="143">
        <f>สกลนคร!AG34</f>
        <v>223080.3</v>
      </c>
      <c r="M699" s="143">
        <f>สกลนคร!AH34</f>
        <v>328035.32</v>
      </c>
      <c r="N699" s="139"/>
      <c r="O699" s="139"/>
      <c r="P699" s="139"/>
      <c r="Q699" s="131">
        <f t="shared" si="24"/>
        <v>-104955.02000000002</v>
      </c>
      <c r="R699" s="132">
        <f t="shared" si="25"/>
        <v>35.928539217265261</v>
      </c>
    </row>
    <row r="700" spans="1:18" x14ac:dyDescent="0.35">
      <c r="A700" s="138">
        <v>15</v>
      </c>
      <c r="B700" s="139" t="s">
        <v>61</v>
      </c>
      <c r="C700" s="139" t="s">
        <v>462</v>
      </c>
      <c r="D700" s="139" t="s">
        <v>463</v>
      </c>
      <c r="E700" s="139" t="s">
        <v>464</v>
      </c>
      <c r="F700" s="139" t="s">
        <v>180</v>
      </c>
      <c r="G700" s="139" t="s">
        <v>1114</v>
      </c>
      <c r="H700" s="140">
        <v>4488</v>
      </c>
      <c r="I700" s="138">
        <v>3</v>
      </c>
      <c r="J700" s="141">
        <f>สกลนคร!F35</f>
        <v>963663.91</v>
      </c>
      <c r="K700" s="142">
        <f>สกลนคร!AF35</f>
        <v>1148372.8700000001</v>
      </c>
      <c r="L700" s="143">
        <f>สกลนคร!AG35</f>
        <v>337295.49</v>
      </c>
      <c r="M700" s="143">
        <f>สกลนคร!AH35</f>
        <v>418469.79</v>
      </c>
      <c r="N700" s="139"/>
      <c r="O700" s="139"/>
      <c r="P700" s="139"/>
      <c r="Q700" s="131">
        <f t="shared" si="24"/>
        <v>-81174.299999999988</v>
      </c>
      <c r="R700" s="132">
        <f t="shared" si="25"/>
        <v>75.154966577540108</v>
      </c>
    </row>
    <row r="701" spans="1:18" x14ac:dyDescent="0.35">
      <c r="A701" s="138">
        <v>16</v>
      </c>
      <c r="B701" s="139" t="s">
        <v>61</v>
      </c>
      <c r="C701" s="139" t="s">
        <v>462</v>
      </c>
      <c r="D701" s="139" t="s">
        <v>463</v>
      </c>
      <c r="E701" s="139" t="s">
        <v>464</v>
      </c>
      <c r="F701" s="139" t="s">
        <v>180</v>
      </c>
      <c r="G701" s="139" t="s">
        <v>1115</v>
      </c>
      <c r="H701" s="140">
        <v>3391</v>
      </c>
      <c r="I701" s="138">
        <v>3</v>
      </c>
      <c r="J701" s="141">
        <f>สกลนคร!F36</f>
        <v>192041.02</v>
      </c>
      <c r="K701" s="142">
        <f>สกลนคร!AF36</f>
        <v>298794.31</v>
      </c>
      <c r="L701" s="143">
        <f>สกลนคร!AG36</f>
        <v>221643.06</v>
      </c>
      <c r="M701" s="143">
        <f>สกลนคร!AH36</f>
        <v>370622.11000000004</v>
      </c>
      <c r="N701" s="139"/>
      <c r="O701" s="139"/>
      <c r="P701" s="139"/>
      <c r="Q701" s="131">
        <f t="shared" si="24"/>
        <v>-148979.05000000005</v>
      </c>
      <c r="R701" s="132">
        <f t="shared" si="25"/>
        <v>65.36215275729873</v>
      </c>
    </row>
    <row r="702" spans="1:18" x14ac:dyDescent="0.35">
      <c r="A702" s="138">
        <v>17</v>
      </c>
      <c r="B702" s="139" t="s">
        <v>61</v>
      </c>
      <c r="C702" s="139" t="s">
        <v>462</v>
      </c>
      <c r="D702" s="139" t="s">
        <v>463</v>
      </c>
      <c r="E702" s="139" t="s">
        <v>464</v>
      </c>
      <c r="F702" s="139" t="s">
        <v>180</v>
      </c>
      <c r="G702" s="139" t="s">
        <v>1116</v>
      </c>
      <c r="H702" s="140">
        <v>2999</v>
      </c>
      <c r="I702" s="138">
        <v>2</v>
      </c>
      <c r="J702" s="141">
        <f>สกลนคร!F37</f>
        <v>149032.01</v>
      </c>
      <c r="K702" s="142">
        <f>สกลนคร!AF37</f>
        <v>332314.38</v>
      </c>
      <c r="L702" s="143">
        <f>สกลนคร!AG37</f>
        <v>266719.37</v>
      </c>
      <c r="M702" s="143">
        <f>สกลนคร!AH37</f>
        <v>321428.39</v>
      </c>
      <c r="N702" s="139"/>
      <c r="O702" s="139"/>
      <c r="P702" s="139"/>
      <c r="Q702" s="131">
        <f t="shared" si="24"/>
        <v>-54709.020000000019</v>
      </c>
      <c r="R702" s="132">
        <f t="shared" si="25"/>
        <v>88.936102034011341</v>
      </c>
    </row>
    <row r="703" spans="1:18" x14ac:dyDescent="0.35">
      <c r="A703" s="138">
        <v>18</v>
      </c>
      <c r="B703" s="139" t="s">
        <v>61</v>
      </c>
      <c r="C703" s="139" t="s">
        <v>462</v>
      </c>
      <c r="D703" s="139" t="s">
        <v>463</v>
      </c>
      <c r="E703" s="139" t="s">
        <v>464</v>
      </c>
      <c r="F703" s="139" t="s">
        <v>180</v>
      </c>
      <c r="G703" s="139" t="s">
        <v>1117</v>
      </c>
      <c r="H703" s="140">
        <v>4590</v>
      </c>
      <c r="I703" s="138">
        <v>4</v>
      </c>
      <c r="J703" s="141">
        <f>สกลนคร!F38</f>
        <v>131560.73000000001</v>
      </c>
      <c r="K703" s="142">
        <f>สกลนคร!AF38</f>
        <v>196913.52000000002</v>
      </c>
      <c r="L703" s="143">
        <f>สกลนคร!AG38</f>
        <v>129215.61000000002</v>
      </c>
      <c r="M703" s="143">
        <f>สกลนคร!AH38</f>
        <v>202871.65</v>
      </c>
      <c r="N703" s="139"/>
      <c r="O703" s="139"/>
      <c r="P703" s="139"/>
      <c r="Q703" s="131">
        <f t="shared" si="24"/>
        <v>-73656.039999999979</v>
      </c>
      <c r="R703" s="132">
        <f t="shared" si="25"/>
        <v>28.151549019607845</v>
      </c>
    </row>
    <row r="704" spans="1:18" x14ac:dyDescent="0.35">
      <c r="A704" s="138">
        <v>19</v>
      </c>
      <c r="B704" s="139" t="s">
        <v>61</v>
      </c>
      <c r="C704" s="139" t="s">
        <v>462</v>
      </c>
      <c r="D704" s="139" t="s">
        <v>463</v>
      </c>
      <c r="E704" s="139" t="s">
        <v>464</v>
      </c>
      <c r="F704" s="139" t="s">
        <v>180</v>
      </c>
      <c r="G704" s="139" t="s">
        <v>1118</v>
      </c>
      <c r="H704" s="140">
        <v>3000</v>
      </c>
      <c r="I704" s="138">
        <v>2</v>
      </c>
      <c r="J704" s="141">
        <f>สกลนคร!F39</f>
        <v>16462.82</v>
      </c>
      <c r="K704" s="142">
        <f>สกลนคร!AF39</f>
        <v>97992.9</v>
      </c>
      <c r="L704" s="143">
        <f>สกลนคร!AG39</f>
        <v>261448.66999999998</v>
      </c>
      <c r="M704" s="143">
        <f>สกลนคร!AH39</f>
        <v>315198.45</v>
      </c>
      <c r="N704" s="139"/>
      <c r="O704" s="139"/>
      <c r="P704" s="139"/>
      <c r="Q704" s="131">
        <f t="shared" si="24"/>
        <v>-53749.780000000028</v>
      </c>
      <c r="R704" s="132">
        <f t="shared" si="25"/>
        <v>87.149556666666655</v>
      </c>
    </row>
    <row r="705" spans="1:18" x14ac:dyDescent="0.35">
      <c r="A705" s="138">
        <v>20</v>
      </c>
      <c r="B705" s="139" t="s">
        <v>61</v>
      </c>
      <c r="C705" s="139" t="s">
        <v>462</v>
      </c>
      <c r="D705" s="139" t="s">
        <v>463</v>
      </c>
      <c r="E705" s="139" t="s">
        <v>464</v>
      </c>
      <c r="F705" s="139" t="s">
        <v>180</v>
      </c>
      <c r="G705" s="139" t="s">
        <v>1119</v>
      </c>
      <c r="H705" s="140">
        <v>2556</v>
      </c>
      <c r="I705" s="138">
        <v>2</v>
      </c>
      <c r="J705" s="141">
        <f>สกลนคร!F40</f>
        <v>411445.66</v>
      </c>
      <c r="K705" s="142">
        <f>สกลนคร!AF40</f>
        <v>507701.14999999997</v>
      </c>
      <c r="L705" s="143">
        <f>สกลนคร!AG40</f>
        <v>150177.38</v>
      </c>
      <c r="M705" s="143">
        <f>สกลนคร!AH40</f>
        <v>195462.51</v>
      </c>
      <c r="N705" s="139"/>
      <c r="O705" s="139"/>
      <c r="P705" s="139"/>
      <c r="Q705" s="131">
        <f t="shared" si="24"/>
        <v>-45285.130000000005</v>
      </c>
      <c r="R705" s="132">
        <f t="shared" si="25"/>
        <v>58.754843505477311</v>
      </c>
    </row>
    <row r="706" spans="1:18" x14ac:dyDescent="0.35">
      <c r="A706" s="138">
        <v>21</v>
      </c>
      <c r="B706" s="139" t="s">
        <v>61</v>
      </c>
      <c r="C706" s="139" t="s">
        <v>462</v>
      </c>
      <c r="D706" s="139" t="s">
        <v>463</v>
      </c>
      <c r="E706" s="139" t="s">
        <v>464</v>
      </c>
      <c r="F706" s="139" t="s">
        <v>180</v>
      </c>
      <c r="G706" s="139" t="s">
        <v>1120</v>
      </c>
      <c r="H706" s="140">
        <v>4700</v>
      </c>
      <c r="I706" s="138">
        <v>4</v>
      </c>
      <c r="J706" s="141">
        <f>สกลนคร!F41</f>
        <v>381418.28</v>
      </c>
      <c r="K706" s="142">
        <f>สกลนคร!AF41</f>
        <v>479728.81000000006</v>
      </c>
      <c r="L706" s="143">
        <f>สกลนคร!AG41</f>
        <v>182098.35</v>
      </c>
      <c r="M706" s="143">
        <f>สกลนคร!AH41</f>
        <v>239077.5</v>
      </c>
      <c r="N706" s="139"/>
      <c r="O706" s="139"/>
      <c r="P706" s="139"/>
      <c r="Q706" s="131">
        <f t="shared" si="24"/>
        <v>-56979.149999999994</v>
      </c>
      <c r="R706" s="132">
        <f t="shared" si="25"/>
        <v>38.744329787234044</v>
      </c>
    </row>
    <row r="707" spans="1:18" x14ac:dyDescent="0.35">
      <c r="A707" s="138">
        <v>22</v>
      </c>
      <c r="B707" s="139" t="s">
        <v>61</v>
      </c>
      <c r="C707" s="139" t="s">
        <v>462</v>
      </c>
      <c r="D707" s="139" t="s">
        <v>463</v>
      </c>
      <c r="E707" s="139" t="s">
        <v>464</v>
      </c>
      <c r="F707" s="139" t="s">
        <v>180</v>
      </c>
      <c r="G707" s="139" t="s">
        <v>1121</v>
      </c>
      <c r="H707" s="140">
        <v>4500</v>
      </c>
      <c r="I707" s="138">
        <v>3</v>
      </c>
      <c r="J707" s="141">
        <f>สกลนคร!F42</f>
        <v>153474.13</v>
      </c>
      <c r="K707" s="142">
        <f>สกลนคร!AF42</f>
        <v>291036.59999999998</v>
      </c>
      <c r="L707" s="143">
        <f>สกลนคร!AG42</f>
        <v>248428.14</v>
      </c>
      <c r="M707" s="143">
        <f>สกลนคร!AH42</f>
        <v>353460.20999999996</v>
      </c>
      <c r="N707" s="139"/>
      <c r="O707" s="139"/>
      <c r="P707" s="139"/>
      <c r="Q707" s="131">
        <f t="shared" si="24"/>
        <v>-105032.06999999995</v>
      </c>
      <c r="R707" s="132">
        <f t="shared" si="25"/>
        <v>55.206253333333336</v>
      </c>
    </row>
    <row r="708" spans="1:18" x14ac:dyDescent="0.35">
      <c r="A708" s="138">
        <v>23</v>
      </c>
      <c r="B708" s="139" t="s">
        <v>61</v>
      </c>
      <c r="C708" s="139" t="s">
        <v>462</v>
      </c>
      <c r="D708" s="139" t="s">
        <v>463</v>
      </c>
      <c r="E708" s="139" t="s">
        <v>464</v>
      </c>
      <c r="F708" s="139" t="s">
        <v>180</v>
      </c>
      <c r="G708" s="139" t="s">
        <v>1122</v>
      </c>
      <c r="H708" s="140">
        <v>4629</v>
      </c>
      <c r="I708" s="138">
        <v>4</v>
      </c>
      <c r="J708" s="141">
        <f>สกลนคร!F43</f>
        <v>41538.949999999997</v>
      </c>
      <c r="K708" s="142">
        <f>สกลนคร!AF43</f>
        <v>291370.95</v>
      </c>
      <c r="L708" s="143">
        <f>สกลนคร!AG43</f>
        <v>127487.55</v>
      </c>
      <c r="M708" s="143">
        <f>สกลนคร!AH43</f>
        <v>198647.4</v>
      </c>
      <c r="N708" s="139"/>
      <c r="O708" s="139"/>
      <c r="P708" s="139"/>
      <c r="Q708" s="131">
        <f t="shared" si="24"/>
        <v>-71159.849999999991</v>
      </c>
      <c r="R708" s="132">
        <f t="shared" si="25"/>
        <v>27.541056383668181</v>
      </c>
    </row>
    <row r="709" spans="1:18" x14ac:dyDescent="0.35">
      <c r="A709" s="138">
        <v>24</v>
      </c>
      <c r="B709" s="139" t="s">
        <v>61</v>
      </c>
      <c r="C709" s="139" t="s">
        <v>462</v>
      </c>
      <c r="D709" s="139" t="s">
        <v>463</v>
      </c>
      <c r="E709" s="139" t="s">
        <v>464</v>
      </c>
      <c r="F709" s="139" t="s">
        <v>180</v>
      </c>
      <c r="G709" s="139" t="s">
        <v>1123</v>
      </c>
      <c r="H709" s="140">
        <v>2828</v>
      </c>
      <c r="I709" s="138">
        <v>2</v>
      </c>
      <c r="J709" s="141">
        <f>สกลนคร!F44</f>
        <v>528141.43000000005</v>
      </c>
      <c r="K709" s="142">
        <f>สกลนคร!AF44</f>
        <v>700622.91</v>
      </c>
      <c r="L709" s="143">
        <f>สกลนคร!AG44</f>
        <v>161307.18</v>
      </c>
      <c r="M709" s="143">
        <f>สกลนคร!AH44</f>
        <v>290906.11</v>
      </c>
      <c r="N709" s="139"/>
      <c r="O709" s="139"/>
      <c r="P709" s="139"/>
      <c r="Q709" s="131">
        <f t="shared" si="24"/>
        <v>-129598.93</v>
      </c>
      <c r="R709" s="132">
        <f t="shared" si="25"/>
        <v>57.039314002828853</v>
      </c>
    </row>
    <row r="710" spans="1:18" x14ac:dyDescent="0.35">
      <c r="A710" s="138">
        <v>25</v>
      </c>
      <c r="B710" s="139" t="s">
        <v>61</v>
      </c>
      <c r="C710" s="139" t="s">
        <v>462</v>
      </c>
      <c r="D710" s="139" t="s">
        <v>463</v>
      </c>
      <c r="E710" s="139" t="s">
        <v>464</v>
      </c>
      <c r="F710" s="139" t="s">
        <v>180</v>
      </c>
      <c r="G710" s="139" t="s">
        <v>1124</v>
      </c>
      <c r="H710" s="140">
        <v>2529</v>
      </c>
      <c r="I710" s="138">
        <v>2</v>
      </c>
      <c r="J710" s="141">
        <f>สกลนคร!F45</f>
        <v>183198.3</v>
      </c>
      <c r="K710" s="142">
        <f>สกลนคร!AF45</f>
        <v>285605.95999999996</v>
      </c>
      <c r="L710" s="143">
        <f>สกลนคร!AG45</f>
        <v>294770.55</v>
      </c>
      <c r="M710" s="143">
        <f>สกลนคร!AH45</f>
        <v>334570.66000000003</v>
      </c>
      <c r="N710" s="139"/>
      <c r="O710" s="139"/>
      <c r="P710" s="139"/>
      <c r="Q710" s="131">
        <f t="shared" si="24"/>
        <v>-39800.110000000044</v>
      </c>
      <c r="R710" s="132">
        <f t="shared" si="25"/>
        <v>116.55616844602609</v>
      </c>
    </row>
    <row r="711" spans="1:18" s="150" customFormat="1" x14ac:dyDescent="0.35">
      <c r="A711" s="144">
        <v>1</v>
      </c>
      <c r="B711" s="145" t="s">
        <v>61</v>
      </c>
      <c r="C711" s="145"/>
      <c r="D711" s="145"/>
      <c r="E711" s="145" t="s">
        <v>77</v>
      </c>
      <c r="F711" s="145"/>
      <c r="G711" s="145" t="s">
        <v>466</v>
      </c>
      <c r="H711" s="151">
        <f>SUM(H686:H710)</f>
        <v>106936</v>
      </c>
      <c r="I711" s="144"/>
      <c r="J711" s="147">
        <f>SUM(J686:J710)</f>
        <v>7673083.5700000003</v>
      </c>
      <c r="K711" s="147">
        <f>SUM(K686:K710)</f>
        <v>11574733.290000003</v>
      </c>
      <c r="L711" s="147">
        <f>SUM(L686:L710)</f>
        <v>6499896.379999999</v>
      </c>
      <c r="M711" s="147">
        <f>SUM(M686:M710)</f>
        <v>8619679.4800000004</v>
      </c>
      <c r="N711" s="145">
        <v>24</v>
      </c>
      <c r="O711" s="145">
        <v>24</v>
      </c>
      <c r="P711" s="145">
        <f>N711-O711</f>
        <v>0</v>
      </c>
      <c r="Q711" s="148">
        <f t="shared" ref="Q711:Q774" si="27">L711-M711</f>
        <v>-2119783.1000000015</v>
      </c>
      <c r="R711" s="149">
        <f>L711/H711</f>
        <v>60.783051357821492</v>
      </c>
    </row>
    <row r="712" spans="1:18" x14ac:dyDescent="0.35">
      <c r="A712" s="138">
        <v>1</v>
      </c>
      <c r="B712" s="139" t="s">
        <v>61</v>
      </c>
      <c r="C712" s="139" t="s">
        <v>467</v>
      </c>
      <c r="D712" s="139" t="s">
        <v>82</v>
      </c>
      <c r="E712" s="139" t="s">
        <v>468</v>
      </c>
      <c r="F712" s="139" t="s">
        <v>210</v>
      </c>
      <c r="G712" s="139" t="s">
        <v>469</v>
      </c>
      <c r="H712" s="140"/>
      <c r="I712" s="138"/>
      <c r="J712" s="141"/>
      <c r="K712" s="142"/>
      <c r="L712" s="143"/>
      <c r="M712" s="143"/>
      <c r="N712" s="139"/>
      <c r="O712" s="139"/>
      <c r="P712" s="139"/>
    </row>
    <row r="713" spans="1:18" x14ac:dyDescent="0.35">
      <c r="A713" s="138">
        <v>2</v>
      </c>
      <c r="B713" s="139" t="s">
        <v>61</v>
      </c>
      <c r="C713" s="139" t="s">
        <v>467</v>
      </c>
      <c r="D713" s="139" t="s">
        <v>82</v>
      </c>
      <c r="E713" s="139" t="s">
        <v>468</v>
      </c>
      <c r="F713" s="139" t="s">
        <v>180</v>
      </c>
      <c r="G713" s="139" t="s">
        <v>1125</v>
      </c>
      <c r="H713" s="140">
        <v>5981</v>
      </c>
      <c r="I713" s="138">
        <v>4</v>
      </c>
      <c r="J713" s="141">
        <f>สกลนคร!F46</f>
        <v>363316.45</v>
      </c>
      <c r="K713" s="142">
        <f>สกลนคร!AF46</f>
        <v>440191.48</v>
      </c>
      <c r="L713" s="143">
        <f>สกลนคร!AG46</f>
        <v>429874.52999999997</v>
      </c>
      <c r="M713" s="143">
        <f>สกลนคร!AH46</f>
        <v>563361.21</v>
      </c>
      <c r="N713" s="139"/>
      <c r="O713" s="139"/>
      <c r="P713" s="139"/>
      <c r="Q713" s="131">
        <f t="shared" si="27"/>
        <v>-133486.68</v>
      </c>
      <c r="R713" s="132">
        <f t="shared" ref="R713:R774" si="28">L713/H713</f>
        <v>71.873353954188261</v>
      </c>
    </row>
    <row r="714" spans="1:18" x14ac:dyDescent="0.35">
      <c r="A714" s="138">
        <v>3</v>
      </c>
      <c r="B714" s="139" t="s">
        <v>61</v>
      </c>
      <c r="C714" s="139" t="s">
        <v>467</v>
      </c>
      <c r="D714" s="139" t="s">
        <v>82</v>
      </c>
      <c r="E714" s="139" t="s">
        <v>468</v>
      </c>
      <c r="F714" s="139" t="s">
        <v>180</v>
      </c>
      <c r="G714" s="139" t="s">
        <v>1126</v>
      </c>
      <c r="H714" s="140">
        <v>5608</v>
      </c>
      <c r="I714" s="138">
        <v>4</v>
      </c>
      <c r="J714" s="141">
        <f>สกลนคร!F47</f>
        <v>493992.32</v>
      </c>
      <c r="K714" s="142">
        <f>สกลนคร!AF47</f>
        <v>539150.44000000006</v>
      </c>
      <c r="L714" s="143">
        <f>สกลนคร!AG47</f>
        <v>914478.05</v>
      </c>
      <c r="M714" s="143">
        <f>สกลนคร!AH47</f>
        <v>738292</v>
      </c>
      <c r="N714" s="139"/>
      <c r="O714" s="139"/>
      <c r="P714" s="139"/>
      <c r="Q714" s="131">
        <f t="shared" si="27"/>
        <v>176186.05000000005</v>
      </c>
      <c r="R714" s="132">
        <f t="shared" si="28"/>
        <v>163.06669935805994</v>
      </c>
    </row>
    <row r="715" spans="1:18" x14ac:dyDescent="0.35">
      <c r="A715" s="138">
        <v>4</v>
      </c>
      <c r="B715" s="139" t="s">
        <v>61</v>
      </c>
      <c r="C715" s="139" t="s">
        <v>467</v>
      </c>
      <c r="D715" s="139" t="s">
        <v>82</v>
      </c>
      <c r="E715" s="139" t="s">
        <v>468</v>
      </c>
      <c r="F715" s="139" t="s">
        <v>180</v>
      </c>
      <c r="G715" s="139" t="s">
        <v>1127</v>
      </c>
      <c r="H715" s="140">
        <v>3981</v>
      </c>
      <c r="I715" s="138">
        <v>3</v>
      </c>
      <c r="J715" s="141">
        <f>สกลนคร!F48</f>
        <v>157253.70000000001</v>
      </c>
      <c r="K715" s="142">
        <f>สกลนคร!AF48</f>
        <v>189999.18000000002</v>
      </c>
      <c r="L715" s="143">
        <f>สกลนคร!AG48</f>
        <v>635425.9</v>
      </c>
      <c r="M715" s="143">
        <f>สกลนคร!AH48</f>
        <v>776258.83000000007</v>
      </c>
      <c r="N715" s="139"/>
      <c r="O715" s="139"/>
      <c r="P715" s="139"/>
      <c r="Q715" s="131">
        <f t="shared" si="27"/>
        <v>-140832.93000000005</v>
      </c>
      <c r="R715" s="132">
        <f t="shared" si="28"/>
        <v>159.61464456166792</v>
      </c>
    </row>
    <row r="716" spans="1:18" x14ac:dyDescent="0.35">
      <c r="A716" s="138">
        <v>5</v>
      </c>
      <c r="B716" s="139" t="s">
        <v>61</v>
      </c>
      <c r="C716" s="139" t="s">
        <v>467</v>
      </c>
      <c r="D716" s="139" t="s">
        <v>82</v>
      </c>
      <c r="E716" s="139" t="s">
        <v>468</v>
      </c>
      <c r="F716" s="139" t="s">
        <v>180</v>
      </c>
      <c r="G716" s="139" t="s">
        <v>1128</v>
      </c>
      <c r="H716" s="140">
        <v>2676</v>
      </c>
      <c r="I716" s="138">
        <v>2</v>
      </c>
      <c r="J716" s="141">
        <f>สกลนคร!F49</f>
        <v>231908.6</v>
      </c>
      <c r="K716" s="142">
        <f>สกลนคร!AF49</f>
        <v>289193.21000000002</v>
      </c>
      <c r="L716" s="143">
        <f>สกลนคร!AG49</f>
        <v>644687.39999999991</v>
      </c>
      <c r="M716" s="143">
        <f>สกลนคร!AH49</f>
        <v>443638.31</v>
      </c>
      <c r="N716" s="139"/>
      <c r="O716" s="139"/>
      <c r="P716" s="139"/>
      <c r="Q716" s="131">
        <f t="shared" si="27"/>
        <v>201049.08999999991</v>
      </c>
      <c r="R716" s="132">
        <f t="shared" si="28"/>
        <v>240.91457399103135</v>
      </c>
    </row>
    <row r="717" spans="1:18" x14ac:dyDescent="0.35">
      <c r="A717" s="138">
        <v>6</v>
      </c>
      <c r="B717" s="139" t="s">
        <v>61</v>
      </c>
      <c r="C717" s="139" t="s">
        <v>467</v>
      </c>
      <c r="D717" s="139" t="s">
        <v>82</v>
      </c>
      <c r="E717" s="139" t="s">
        <v>468</v>
      </c>
      <c r="F717" s="139" t="s">
        <v>180</v>
      </c>
      <c r="G717" s="139" t="s">
        <v>1129</v>
      </c>
      <c r="H717" s="140">
        <v>4612</v>
      </c>
      <c r="I717" s="138">
        <v>4</v>
      </c>
      <c r="J717" s="141">
        <f>สกลนคร!F50</f>
        <v>524430.18000000005</v>
      </c>
      <c r="K717" s="142">
        <f>สกลนคร!AF50</f>
        <v>532040.20000000007</v>
      </c>
      <c r="L717" s="143">
        <f>สกลนคร!AG50</f>
        <v>888087.45</v>
      </c>
      <c r="M717" s="143">
        <f>สกลนคร!AH50</f>
        <v>602781.36</v>
      </c>
      <c r="N717" s="139"/>
      <c r="O717" s="139"/>
      <c r="P717" s="139"/>
      <c r="Q717" s="131">
        <f t="shared" si="27"/>
        <v>285306.08999999997</v>
      </c>
      <c r="R717" s="132">
        <f t="shared" si="28"/>
        <v>192.56015828274067</v>
      </c>
    </row>
    <row r="718" spans="1:18" x14ac:dyDescent="0.35">
      <c r="A718" s="138">
        <v>7</v>
      </c>
      <c r="B718" s="139" t="s">
        <v>61</v>
      </c>
      <c r="C718" s="139" t="s">
        <v>467</v>
      </c>
      <c r="D718" s="139" t="s">
        <v>82</v>
      </c>
      <c r="E718" s="139" t="s">
        <v>468</v>
      </c>
      <c r="F718" s="139" t="s">
        <v>180</v>
      </c>
      <c r="G718" s="139" t="s">
        <v>1130</v>
      </c>
      <c r="H718" s="140">
        <v>3723</v>
      </c>
      <c r="I718" s="138">
        <v>3</v>
      </c>
      <c r="J718" s="141">
        <f>สกลนคร!F51</f>
        <v>62442.52</v>
      </c>
      <c r="K718" s="142">
        <f>สกลนคร!AF51</f>
        <v>105307.67</v>
      </c>
      <c r="L718" s="143">
        <f>สกลนคร!AG51</f>
        <v>266595.8</v>
      </c>
      <c r="M718" s="143">
        <f>สกลนคร!AH51</f>
        <v>403165.34</v>
      </c>
      <c r="N718" s="139"/>
      <c r="O718" s="139"/>
      <c r="P718" s="139"/>
      <c r="Q718" s="131">
        <f t="shared" si="27"/>
        <v>-136569.54000000004</v>
      </c>
      <c r="R718" s="132">
        <f t="shared" si="28"/>
        <v>71.607789417136715</v>
      </c>
    </row>
    <row r="719" spans="1:18" s="150" customFormat="1" x14ac:dyDescent="0.35">
      <c r="A719" s="144">
        <v>2</v>
      </c>
      <c r="B719" s="145" t="s">
        <v>61</v>
      </c>
      <c r="C719" s="145"/>
      <c r="D719" s="145"/>
      <c r="E719" s="145" t="s">
        <v>77</v>
      </c>
      <c r="F719" s="145"/>
      <c r="G719" s="145" t="s">
        <v>470</v>
      </c>
      <c r="H719" s="151">
        <f>SUM(H712:H718)</f>
        <v>26581</v>
      </c>
      <c r="I719" s="144"/>
      <c r="J719" s="147">
        <f>SUM(J712:J718)</f>
        <v>1833343.77</v>
      </c>
      <c r="K719" s="147">
        <f>SUM(K712:K718)</f>
        <v>2095882.1800000002</v>
      </c>
      <c r="L719" s="147">
        <f>SUM(L712:L718)</f>
        <v>3779149.13</v>
      </c>
      <c r="M719" s="147">
        <f>SUM(M712:M718)</f>
        <v>3527497.05</v>
      </c>
      <c r="N719" s="145">
        <v>6</v>
      </c>
      <c r="O719" s="145">
        <v>6</v>
      </c>
      <c r="P719" s="145">
        <f>N719-O719</f>
        <v>0</v>
      </c>
      <c r="Q719" s="148">
        <f t="shared" si="27"/>
        <v>251652.08000000007</v>
      </c>
      <c r="R719" s="149">
        <f>L719/H719</f>
        <v>142.17482901320491</v>
      </c>
    </row>
    <row r="720" spans="1:18" s="150" customFormat="1" x14ac:dyDescent="0.35">
      <c r="A720" s="210">
        <v>1</v>
      </c>
      <c r="B720" s="181" t="s">
        <v>61</v>
      </c>
      <c r="C720" s="181" t="s">
        <v>471</v>
      </c>
      <c r="D720" s="181" t="s">
        <v>89</v>
      </c>
      <c r="E720" s="181" t="s">
        <v>472</v>
      </c>
      <c r="F720" s="181" t="s">
        <v>210</v>
      </c>
      <c r="G720" s="181" t="s">
        <v>472</v>
      </c>
      <c r="H720" s="228"/>
      <c r="I720" s="210"/>
      <c r="J720" s="229"/>
      <c r="K720" s="230"/>
      <c r="L720" s="180"/>
      <c r="M720" s="180"/>
      <c r="N720" s="181"/>
      <c r="O720" s="181"/>
      <c r="P720" s="181"/>
      <c r="Q720" s="148"/>
      <c r="R720" s="149"/>
    </row>
    <row r="721" spans="1:18" x14ac:dyDescent="0.35">
      <c r="A721" s="138">
        <v>2</v>
      </c>
      <c r="B721" s="139" t="s">
        <v>61</v>
      </c>
      <c r="C721" s="139" t="s">
        <v>471</v>
      </c>
      <c r="D721" s="139" t="s">
        <v>89</v>
      </c>
      <c r="E721" s="139" t="s">
        <v>472</v>
      </c>
      <c r="F721" s="139" t="s">
        <v>180</v>
      </c>
      <c r="G721" s="139" t="s">
        <v>1131</v>
      </c>
      <c r="H721" s="140">
        <v>4086</v>
      </c>
      <c r="I721" s="138">
        <v>3</v>
      </c>
      <c r="J721" s="141">
        <f>สกลนคร!F52</f>
        <v>222958.95</v>
      </c>
      <c r="K721" s="142">
        <f>สกลนคร!AF52</f>
        <v>255943.94</v>
      </c>
      <c r="L721" s="143">
        <f>สกลนคร!AG52</f>
        <v>613743.90999999992</v>
      </c>
      <c r="M721" s="143">
        <f>สกลนคร!AH52</f>
        <v>525098.84</v>
      </c>
      <c r="N721" s="139"/>
      <c r="O721" s="139"/>
      <c r="P721" s="139"/>
      <c r="Q721" s="131">
        <f t="shared" si="27"/>
        <v>88645.069999999949</v>
      </c>
      <c r="R721" s="132">
        <f t="shared" si="28"/>
        <v>150.20653695545764</v>
      </c>
    </row>
    <row r="722" spans="1:18" x14ac:dyDescent="0.35">
      <c r="A722" s="138">
        <v>3</v>
      </c>
      <c r="B722" s="139" t="s">
        <v>61</v>
      </c>
      <c r="C722" s="139" t="s">
        <v>471</v>
      </c>
      <c r="D722" s="139" t="s">
        <v>89</v>
      </c>
      <c r="E722" s="139" t="s">
        <v>472</v>
      </c>
      <c r="F722" s="139" t="s">
        <v>180</v>
      </c>
      <c r="G722" s="139" t="s">
        <v>1132</v>
      </c>
      <c r="H722" s="140">
        <v>4226</v>
      </c>
      <c r="I722" s="138">
        <v>3</v>
      </c>
      <c r="J722" s="141">
        <f>สกลนคร!F53</f>
        <v>392904.18</v>
      </c>
      <c r="K722" s="142">
        <f>สกลนคร!AF53</f>
        <v>475508.27</v>
      </c>
      <c r="L722" s="143">
        <f>สกลนคร!AG53</f>
        <v>601452.5</v>
      </c>
      <c r="M722" s="143">
        <f>สกลนคร!AH53</f>
        <v>688428.65</v>
      </c>
      <c r="N722" s="139"/>
      <c r="O722" s="139"/>
      <c r="P722" s="139"/>
      <c r="Q722" s="131">
        <f t="shared" si="27"/>
        <v>-86976.150000000023</v>
      </c>
      <c r="R722" s="132">
        <f t="shared" si="28"/>
        <v>142.32193563653573</v>
      </c>
    </row>
    <row r="723" spans="1:18" x14ac:dyDescent="0.35">
      <c r="A723" s="138">
        <v>4</v>
      </c>
      <c r="B723" s="139" t="s">
        <v>61</v>
      </c>
      <c r="C723" s="139" t="s">
        <v>471</v>
      </c>
      <c r="D723" s="139" t="s">
        <v>89</v>
      </c>
      <c r="E723" s="139" t="s">
        <v>472</v>
      </c>
      <c r="F723" s="139" t="s">
        <v>180</v>
      </c>
      <c r="G723" s="139" t="s">
        <v>1133</v>
      </c>
      <c r="H723" s="140">
        <v>4483</v>
      </c>
      <c r="I723" s="138">
        <v>3</v>
      </c>
      <c r="J723" s="141">
        <f>สกลนคร!F54</f>
        <v>878482.38</v>
      </c>
      <c r="K723" s="142">
        <f>สกลนคร!AF54</f>
        <v>900362.4</v>
      </c>
      <c r="L723" s="143">
        <f>สกลนคร!AG54</f>
        <v>597206.22</v>
      </c>
      <c r="M723" s="143">
        <f>สกลนคร!AH54</f>
        <v>464299.17</v>
      </c>
      <c r="N723" s="139"/>
      <c r="O723" s="139"/>
      <c r="P723" s="139"/>
      <c r="Q723" s="131">
        <f t="shared" si="27"/>
        <v>132907.04999999999</v>
      </c>
      <c r="R723" s="132">
        <f t="shared" si="28"/>
        <v>133.21575284407763</v>
      </c>
    </row>
    <row r="724" spans="1:18" x14ac:dyDescent="0.35">
      <c r="A724" s="138">
        <v>5</v>
      </c>
      <c r="B724" s="139" t="s">
        <v>61</v>
      </c>
      <c r="C724" s="139" t="s">
        <v>471</v>
      </c>
      <c r="D724" s="139" t="s">
        <v>89</v>
      </c>
      <c r="E724" s="139" t="s">
        <v>472</v>
      </c>
      <c r="F724" s="139" t="s">
        <v>180</v>
      </c>
      <c r="G724" s="139" t="s">
        <v>1134</v>
      </c>
      <c r="H724" s="140">
        <v>3448</v>
      </c>
      <c r="I724" s="138">
        <v>3</v>
      </c>
      <c r="J724" s="141">
        <f>สกลนคร!F55</f>
        <v>271639.02</v>
      </c>
      <c r="K724" s="142">
        <f>สกลนคร!AF55</f>
        <v>317673.69</v>
      </c>
      <c r="L724" s="143">
        <f>สกลนคร!AG55</f>
        <v>509663.99</v>
      </c>
      <c r="M724" s="143">
        <f>สกลนคร!AH55</f>
        <v>438973.6</v>
      </c>
      <c r="N724" s="139"/>
      <c r="O724" s="139"/>
      <c r="P724" s="139"/>
      <c r="Q724" s="131">
        <f t="shared" si="27"/>
        <v>70690.390000000014</v>
      </c>
      <c r="R724" s="132">
        <f t="shared" si="28"/>
        <v>147.81438225058005</v>
      </c>
    </row>
    <row r="725" spans="1:18" x14ac:dyDescent="0.35">
      <c r="A725" s="138">
        <v>6</v>
      </c>
      <c r="B725" s="139" t="s">
        <v>61</v>
      </c>
      <c r="C725" s="139" t="s">
        <v>471</v>
      </c>
      <c r="D725" s="139" t="s">
        <v>89</v>
      </c>
      <c r="E725" s="139" t="s">
        <v>472</v>
      </c>
      <c r="F725" s="139" t="s">
        <v>180</v>
      </c>
      <c r="G725" s="139" t="s">
        <v>1135</v>
      </c>
      <c r="H725" s="140">
        <v>3561</v>
      </c>
      <c r="I725" s="138">
        <v>3</v>
      </c>
      <c r="J725" s="141">
        <f>สกลนคร!F56</f>
        <v>703638.25</v>
      </c>
      <c r="K725" s="142">
        <f>สกลนคร!AF56</f>
        <v>738253.68</v>
      </c>
      <c r="L725" s="143">
        <f>สกลนคร!AG56</f>
        <v>471175.35</v>
      </c>
      <c r="M725" s="143">
        <f>สกลนคร!AH56</f>
        <v>405182.96</v>
      </c>
      <c r="N725" s="139"/>
      <c r="O725" s="139"/>
      <c r="P725" s="139"/>
      <c r="Q725" s="131">
        <f t="shared" si="27"/>
        <v>65992.389999999956</v>
      </c>
      <c r="R725" s="132">
        <f t="shared" si="28"/>
        <v>132.31545914069082</v>
      </c>
    </row>
    <row r="726" spans="1:18" s="150" customFormat="1" x14ac:dyDescent="0.35">
      <c r="A726" s="144">
        <v>3</v>
      </c>
      <c r="B726" s="145" t="s">
        <v>61</v>
      </c>
      <c r="C726" s="145"/>
      <c r="D726" s="145"/>
      <c r="E726" s="145" t="s">
        <v>77</v>
      </c>
      <c r="F726" s="145"/>
      <c r="G726" s="145" t="s">
        <v>473</v>
      </c>
      <c r="H726" s="151">
        <f>SUM(H721:H725)</f>
        <v>19804</v>
      </c>
      <c r="I726" s="144"/>
      <c r="J726" s="147">
        <f>SUM(J720:J725)</f>
        <v>2469622.7800000003</v>
      </c>
      <c r="K726" s="147">
        <f>SUM(K720:K725)</f>
        <v>2687741.98</v>
      </c>
      <c r="L726" s="147">
        <f>SUM(L720:L725)</f>
        <v>2793241.97</v>
      </c>
      <c r="M726" s="147">
        <f>SUM(M720:M725)</f>
        <v>2521983.2199999997</v>
      </c>
      <c r="N726" s="145">
        <v>5</v>
      </c>
      <c r="O726" s="145">
        <v>5</v>
      </c>
      <c r="P726" s="145">
        <f>N726-O726</f>
        <v>0</v>
      </c>
      <c r="Q726" s="148">
        <f t="shared" si="27"/>
        <v>271258.75000000047</v>
      </c>
      <c r="R726" s="149">
        <f>L726/H726</f>
        <v>141.04433296303779</v>
      </c>
    </row>
    <row r="727" spans="1:18" x14ac:dyDescent="0.35">
      <c r="A727" s="138">
        <v>1</v>
      </c>
      <c r="B727" s="139" t="s">
        <v>61</v>
      </c>
      <c r="C727" s="139" t="s">
        <v>474</v>
      </c>
      <c r="D727" s="139" t="s">
        <v>475</v>
      </c>
      <c r="E727" s="139" t="s">
        <v>476</v>
      </c>
      <c r="F727" s="139" t="s">
        <v>210</v>
      </c>
      <c r="G727" s="139" t="s">
        <v>477</v>
      </c>
      <c r="H727" s="140"/>
      <c r="I727" s="138"/>
      <c r="J727" s="141"/>
      <c r="K727" s="142"/>
      <c r="L727" s="143"/>
      <c r="M727" s="143"/>
      <c r="N727" s="139"/>
      <c r="O727" s="139"/>
      <c r="P727" s="139"/>
    </row>
    <row r="728" spans="1:18" x14ac:dyDescent="0.35">
      <c r="A728" s="138">
        <v>2</v>
      </c>
      <c r="B728" s="139" t="s">
        <v>61</v>
      </c>
      <c r="C728" s="139" t="s">
        <v>474</v>
      </c>
      <c r="D728" s="139" t="s">
        <v>475</v>
      </c>
      <c r="E728" s="139" t="s">
        <v>476</v>
      </c>
      <c r="F728" s="139" t="s">
        <v>180</v>
      </c>
      <c r="G728" s="139" t="s">
        <v>1136</v>
      </c>
      <c r="H728" s="140">
        <v>5366</v>
      </c>
      <c r="I728" s="138">
        <v>4</v>
      </c>
      <c r="J728" s="143">
        <f>สกลนคร!F57</f>
        <v>442218.35</v>
      </c>
      <c r="K728" s="142">
        <f>สกลนคร!AF57</f>
        <v>496768.5</v>
      </c>
      <c r="L728" s="143">
        <f>สกลนคร!AG57</f>
        <v>576599.24</v>
      </c>
      <c r="M728" s="143">
        <f>สกลนคร!AH57</f>
        <v>521995.47000000003</v>
      </c>
      <c r="N728" s="139"/>
      <c r="O728" s="139"/>
      <c r="P728" s="139"/>
      <c r="Q728" s="131">
        <f t="shared" si="27"/>
        <v>54603.76999999996</v>
      </c>
      <c r="R728" s="132">
        <f t="shared" si="28"/>
        <v>107.45420052180395</v>
      </c>
    </row>
    <row r="729" spans="1:18" x14ac:dyDescent="0.35">
      <c r="A729" s="138">
        <v>3</v>
      </c>
      <c r="B729" s="139" t="s">
        <v>61</v>
      </c>
      <c r="C729" s="139" t="s">
        <v>474</v>
      </c>
      <c r="D729" s="139" t="s">
        <v>475</v>
      </c>
      <c r="E729" s="139" t="s">
        <v>476</v>
      </c>
      <c r="F729" s="139" t="s">
        <v>180</v>
      </c>
      <c r="G729" s="139" t="s">
        <v>1137</v>
      </c>
      <c r="H729" s="140">
        <v>5331</v>
      </c>
      <c r="I729" s="138">
        <v>4</v>
      </c>
      <c r="J729" s="143">
        <f>สกลนคร!F58</f>
        <v>257431.82</v>
      </c>
      <c r="K729" s="142">
        <f>สกลนคร!AF58</f>
        <v>107060.55999999997</v>
      </c>
      <c r="L729" s="143">
        <f>สกลนคร!AG58</f>
        <v>460497.99</v>
      </c>
      <c r="M729" s="143">
        <f>สกลนคร!AH58</f>
        <v>605145.32999999996</v>
      </c>
      <c r="N729" s="139"/>
      <c r="O729" s="139"/>
      <c r="P729" s="139"/>
      <c r="Q729" s="131">
        <f t="shared" si="27"/>
        <v>-144647.33999999997</v>
      </c>
      <c r="R729" s="132">
        <f t="shared" si="28"/>
        <v>86.38116488463703</v>
      </c>
    </row>
    <row r="730" spans="1:18" x14ac:dyDescent="0.35">
      <c r="A730" s="138">
        <v>4</v>
      </c>
      <c r="B730" s="139" t="s">
        <v>61</v>
      </c>
      <c r="C730" s="139" t="s">
        <v>474</v>
      </c>
      <c r="D730" s="139" t="s">
        <v>475</v>
      </c>
      <c r="E730" s="139" t="s">
        <v>476</v>
      </c>
      <c r="F730" s="139" t="s">
        <v>180</v>
      </c>
      <c r="G730" s="139" t="s">
        <v>1138</v>
      </c>
      <c r="H730" s="140">
        <v>6003</v>
      </c>
      <c r="I730" s="138">
        <v>5</v>
      </c>
      <c r="J730" s="143">
        <f>สกลนคร!F59</f>
        <v>590686.61</v>
      </c>
      <c r="K730" s="142">
        <f>สกลนคร!AF59</f>
        <v>699574.43</v>
      </c>
      <c r="L730" s="143">
        <f>สกลนคร!AG59</f>
        <v>483088.35</v>
      </c>
      <c r="M730" s="143">
        <f>สกลนคร!AH59</f>
        <v>445583.05</v>
      </c>
      <c r="N730" s="139"/>
      <c r="O730" s="139"/>
      <c r="P730" s="139"/>
      <c r="Q730" s="131">
        <f t="shared" si="27"/>
        <v>37505.299999999988</v>
      </c>
      <c r="R730" s="132">
        <f t="shared" si="28"/>
        <v>80.474487756121931</v>
      </c>
    </row>
    <row r="731" spans="1:18" x14ac:dyDescent="0.35">
      <c r="A731" s="138">
        <v>5</v>
      </c>
      <c r="B731" s="139" t="s">
        <v>61</v>
      </c>
      <c r="C731" s="139" t="s">
        <v>474</v>
      </c>
      <c r="D731" s="139" t="s">
        <v>475</v>
      </c>
      <c r="E731" s="139" t="s">
        <v>476</v>
      </c>
      <c r="F731" s="139" t="s">
        <v>180</v>
      </c>
      <c r="G731" s="139" t="s">
        <v>1139</v>
      </c>
      <c r="H731" s="140">
        <v>3004</v>
      </c>
      <c r="I731" s="138">
        <v>3</v>
      </c>
      <c r="J731" s="143">
        <f>สกลนคร!F60</f>
        <v>176295.33</v>
      </c>
      <c r="K731" s="142">
        <f>สกลนคร!AF60</f>
        <v>273611.74</v>
      </c>
      <c r="L731" s="143">
        <f>สกลนคร!AG60</f>
        <v>425408.69</v>
      </c>
      <c r="M731" s="143">
        <f>สกลนคร!AH60</f>
        <v>382803.99</v>
      </c>
      <c r="N731" s="139"/>
      <c r="O731" s="139"/>
      <c r="P731" s="139"/>
      <c r="Q731" s="131">
        <f t="shared" si="27"/>
        <v>42604.700000000012</v>
      </c>
      <c r="R731" s="132">
        <f t="shared" si="28"/>
        <v>141.6140778961385</v>
      </c>
    </row>
    <row r="732" spans="1:18" x14ac:dyDescent="0.35">
      <c r="A732" s="138">
        <v>6</v>
      </c>
      <c r="B732" s="139" t="s">
        <v>61</v>
      </c>
      <c r="C732" s="139" t="s">
        <v>474</v>
      </c>
      <c r="D732" s="139" t="s">
        <v>475</v>
      </c>
      <c r="E732" s="139" t="s">
        <v>476</v>
      </c>
      <c r="F732" s="139" t="s">
        <v>180</v>
      </c>
      <c r="G732" s="139" t="s">
        <v>1140</v>
      </c>
      <c r="H732" s="140">
        <v>2532</v>
      </c>
      <c r="I732" s="138">
        <v>2</v>
      </c>
      <c r="J732" s="143">
        <f>สกลนคร!F61</f>
        <v>137304.47</v>
      </c>
      <c r="K732" s="142">
        <f>สกลนคร!AF61</f>
        <v>209287.67</v>
      </c>
      <c r="L732" s="143">
        <f>สกลนคร!AG61</f>
        <v>401974.33999999997</v>
      </c>
      <c r="M732" s="143">
        <f>สกลนคร!AH61</f>
        <v>353984.31000000006</v>
      </c>
      <c r="N732" s="139"/>
      <c r="O732" s="139"/>
      <c r="P732" s="139"/>
      <c r="Q732" s="131">
        <f t="shared" si="27"/>
        <v>47990.029999999912</v>
      </c>
      <c r="R732" s="132">
        <f t="shared" si="28"/>
        <v>158.7576382306477</v>
      </c>
    </row>
    <row r="733" spans="1:18" x14ac:dyDescent="0.35">
      <c r="A733" s="138">
        <v>7</v>
      </c>
      <c r="B733" s="139" t="s">
        <v>61</v>
      </c>
      <c r="C733" s="139" t="s">
        <v>474</v>
      </c>
      <c r="D733" s="139" t="s">
        <v>475</v>
      </c>
      <c r="E733" s="139" t="s">
        <v>476</v>
      </c>
      <c r="F733" s="139" t="s">
        <v>180</v>
      </c>
      <c r="G733" s="139" t="s">
        <v>1141</v>
      </c>
      <c r="H733" s="140">
        <v>1966</v>
      </c>
      <c r="I733" s="138">
        <v>2</v>
      </c>
      <c r="J733" s="143">
        <f>สกลนคร!F62</f>
        <v>206919.92</v>
      </c>
      <c r="K733" s="142">
        <f>สกลนคร!AF62</f>
        <v>240225.22000000003</v>
      </c>
      <c r="L733" s="143">
        <f>สกลนคร!AG62</f>
        <v>411764.19</v>
      </c>
      <c r="M733" s="143">
        <f>สกลนคร!AH62</f>
        <v>359924.13</v>
      </c>
      <c r="N733" s="139"/>
      <c r="O733" s="139"/>
      <c r="P733" s="139"/>
      <c r="Q733" s="131">
        <f t="shared" si="27"/>
        <v>51840.06</v>
      </c>
      <c r="R733" s="132">
        <f t="shared" si="28"/>
        <v>209.44261953204477</v>
      </c>
    </row>
    <row r="734" spans="1:18" x14ac:dyDescent="0.35">
      <c r="A734" s="138">
        <v>8</v>
      </c>
      <c r="B734" s="139" t="s">
        <v>61</v>
      </c>
      <c r="C734" s="139" t="s">
        <v>474</v>
      </c>
      <c r="D734" s="139" t="s">
        <v>475</v>
      </c>
      <c r="E734" s="139" t="s">
        <v>476</v>
      </c>
      <c r="F734" s="139" t="s">
        <v>180</v>
      </c>
      <c r="G734" s="139" t="s">
        <v>1142</v>
      </c>
      <c r="H734" s="140">
        <v>1289</v>
      </c>
      <c r="I734" s="138">
        <v>1</v>
      </c>
      <c r="J734" s="143">
        <f>สกลนคร!F63</f>
        <v>655817.93000000005</v>
      </c>
      <c r="K734" s="142">
        <f>สกลนคร!AF63</f>
        <v>762881.53</v>
      </c>
      <c r="L734" s="143">
        <f>สกลนคร!AG63</f>
        <v>432784.39</v>
      </c>
      <c r="M734" s="143">
        <f>สกลนคร!AH63</f>
        <v>421185</v>
      </c>
      <c r="N734" s="139"/>
      <c r="O734" s="139"/>
      <c r="P734" s="139"/>
      <c r="Q734" s="131">
        <f t="shared" si="27"/>
        <v>11599.390000000014</v>
      </c>
      <c r="R734" s="132">
        <f t="shared" si="28"/>
        <v>335.75204809930182</v>
      </c>
    </row>
    <row r="735" spans="1:18" x14ac:dyDescent="0.35">
      <c r="A735" s="138">
        <v>9</v>
      </c>
      <c r="B735" s="139" t="s">
        <v>61</v>
      </c>
      <c r="C735" s="139" t="s">
        <v>474</v>
      </c>
      <c r="D735" s="139" t="s">
        <v>475</v>
      </c>
      <c r="E735" s="139" t="s">
        <v>476</v>
      </c>
      <c r="F735" s="139" t="s">
        <v>180</v>
      </c>
      <c r="G735" s="139" t="s">
        <v>1143</v>
      </c>
      <c r="H735" s="140">
        <v>2633</v>
      </c>
      <c r="I735" s="138">
        <v>2</v>
      </c>
      <c r="J735" s="143">
        <f>สกลนคร!F64</f>
        <v>279790.40000000002</v>
      </c>
      <c r="K735" s="142">
        <f>สกลนคร!AF64</f>
        <v>323202.27</v>
      </c>
      <c r="L735" s="143">
        <f>สกลนคร!AG64</f>
        <v>433288.63</v>
      </c>
      <c r="M735" s="143">
        <f>สกลนคร!AH64</f>
        <v>370520.97000000003</v>
      </c>
      <c r="N735" s="139"/>
      <c r="O735" s="139"/>
      <c r="P735" s="139"/>
      <c r="Q735" s="131">
        <f t="shared" si="27"/>
        <v>62767.659999999974</v>
      </c>
      <c r="R735" s="132">
        <f t="shared" si="28"/>
        <v>164.56081655905811</v>
      </c>
    </row>
    <row r="736" spans="1:18" x14ac:dyDescent="0.35">
      <c r="A736" s="138">
        <v>10</v>
      </c>
      <c r="B736" s="139" t="s">
        <v>61</v>
      </c>
      <c r="C736" s="139" t="s">
        <v>474</v>
      </c>
      <c r="D736" s="139" t="s">
        <v>475</v>
      </c>
      <c r="E736" s="139" t="s">
        <v>476</v>
      </c>
      <c r="F736" s="139" t="s">
        <v>180</v>
      </c>
      <c r="G736" s="139" t="s">
        <v>1144</v>
      </c>
      <c r="H736" s="140">
        <v>3093</v>
      </c>
      <c r="I736" s="138">
        <v>3</v>
      </c>
      <c r="J736" s="143">
        <f>สกลนคร!F65</f>
        <v>229581.91</v>
      </c>
      <c r="K736" s="142">
        <f>สกลนคร!AF65</f>
        <v>262076.18</v>
      </c>
      <c r="L736" s="143">
        <f>สกลนคร!AG65</f>
        <v>404991.69</v>
      </c>
      <c r="M736" s="143">
        <f>สกลนคร!AH65</f>
        <v>356089.14999999997</v>
      </c>
      <c r="N736" s="139"/>
      <c r="O736" s="139"/>
      <c r="P736" s="139"/>
      <c r="Q736" s="131">
        <f t="shared" si="27"/>
        <v>48902.540000000037</v>
      </c>
      <c r="R736" s="132">
        <f t="shared" si="28"/>
        <v>130.93814742967993</v>
      </c>
    </row>
    <row r="737" spans="1:18" x14ac:dyDescent="0.35">
      <c r="A737" s="138">
        <v>11</v>
      </c>
      <c r="B737" s="139" t="s">
        <v>61</v>
      </c>
      <c r="C737" s="139" t="s">
        <v>474</v>
      </c>
      <c r="D737" s="139" t="s">
        <v>475</v>
      </c>
      <c r="E737" s="139" t="s">
        <v>476</v>
      </c>
      <c r="F737" s="139" t="s">
        <v>180</v>
      </c>
      <c r="G737" s="139" t="s">
        <v>1145</v>
      </c>
      <c r="H737" s="140">
        <v>5106</v>
      </c>
      <c r="I737" s="138">
        <v>4</v>
      </c>
      <c r="J737" s="143">
        <f>สกลนคร!F66</f>
        <v>389482.96</v>
      </c>
      <c r="K737" s="142">
        <f>สกลนคร!AF66</f>
        <v>468580.13</v>
      </c>
      <c r="L737" s="143">
        <f>สกลนคร!AG66</f>
        <v>577298.30000000005</v>
      </c>
      <c r="M737" s="143">
        <f>สกลนคร!AH66</f>
        <v>546409.34000000008</v>
      </c>
      <c r="N737" s="139"/>
      <c r="O737" s="139"/>
      <c r="P737" s="139"/>
      <c r="Q737" s="131">
        <f t="shared" si="27"/>
        <v>30888.959999999963</v>
      </c>
      <c r="R737" s="132">
        <f t="shared" si="28"/>
        <v>113.06273012142579</v>
      </c>
    </row>
    <row r="738" spans="1:18" x14ac:dyDescent="0.35">
      <c r="A738" s="138">
        <v>12</v>
      </c>
      <c r="B738" s="139" t="s">
        <v>61</v>
      </c>
      <c r="C738" s="139" t="s">
        <v>474</v>
      </c>
      <c r="D738" s="139" t="s">
        <v>475</v>
      </c>
      <c r="E738" s="139" t="s">
        <v>476</v>
      </c>
      <c r="F738" s="139" t="s">
        <v>180</v>
      </c>
      <c r="G738" s="139" t="s">
        <v>1146</v>
      </c>
      <c r="H738" s="140">
        <v>4454</v>
      </c>
      <c r="I738" s="138">
        <v>3</v>
      </c>
      <c r="J738" s="143">
        <f>สกลนคร!F67</f>
        <v>564756.94999999995</v>
      </c>
      <c r="K738" s="142">
        <f>สกลนคร!AF67</f>
        <v>583070.37</v>
      </c>
      <c r="L738" s="143">
        <f>สกลนคร!AG67</f>
        <v>1235539.43</v>
      </c>
      <c r="M738" s="143">
        <f>สกลนคร!AH67</f>
        <v>1231158.23</v>
      </c>
      <c r="N738" s="139"/>
      <c r="O738" s="139"/>
      <c r="P738" s="139"/>
      <c r="Q738" s="131">
        <f t="shared" si="27"/>
        <v>4381.1999999999534</v>
      </c>
      <c r="R738" s="132">
        <f t="shared" si="28"/>
        <v>277.39996183206108</v>
      </c>
    </row>
    <row r="739" spans="1:18" x14ac:dyDescent="0.35">
      <c r="A739" s="138">
        <v>13</v>
      </c>
      <c r="B739" s="139" t="s">
        <v>61</v>
      </c>
      <c r="C739" s="139" t="s">
        <v>474</v>
      </c>
      <c r="D739" s="139" t="s">
        <v>475</v>
      </c>
      <c r="E739" s="139" t="s">
        <v>476</v>
      </c>
      <c r="F739" s="139" t="s">
        <v>180</v>
      </c>
      <c r="G739" s="139" t="s">
        <v>1147</v>
      </c>
      <c r="H739" s="140">
        <v>3718</v>
      </c>
      <c r="I739" s="138">
        <v>3</v>
      </c>
      <c r="J739" s="143">
        <f>สกลนคร!F68</f>
        <v>75310.28</v>
      </c>
      <c r="K739" s="142">
        <f>สกลนคร!AF68</f>
        <v>136038.32</v>
      </c>
      <c r="L739" s="143">
        <f>สกลนคร!AG68</f>
        <v>1352325.08</v>
      </c>
      <c r="M739" s="143">
        <f>สกลนคร!AH68</f>
        <v>1340164.08</v>
      </c>
      <c r="N739" s="139"/>
      <c r="O739" s="139"/>
      <c r="P739" s="139"/>
      <c r="Q739" s="131">
        <f t="shared" si="27"/>
        <v>12161</v>
      </c>
      <c r="R739" s="132">
        <f t="shared" si="28"/>
        <v>363.72379774072084</v>
      </c>
    </row>
    <row r="740" spans="1:18" x14ac:dyDescent="0.35">
      <c r="A740" s="138">
        <v>14</v>
      </c>
      <c r="B740" s="139" t="s">
        <v>61</v>
      </c>
      <c r="C740" s="139" t="s">
        <v>474</v>
      </c>
      <c r="D740" s="139" t="s">
        <v>475</v>
      </c>
      <c r="E740" s="139" t="s">
        <v>476</v>
      </c>
      <c r="F740" s="139" t="s">
        <v>180</v>
      </c>
      <c r="G740" s="139" t="s">
        <v>1148</v>
      </c>
      <c r="H740" s="140">
        <v>3267</v>
      </c>
      <c r="I740" s="138">
        <v>3</v>
      </c>
      <c r="J740" s="143">
        <f>สกลนคร!F69</f>
        <v>241580.94</v>
      </c>
      <c r="K740" s="142">
        <f>สกลนคร!AF69</f>
        <v>294406.63</v>
      </c>
      <c r="L740" s="143">
        <f>สกลนคร!AG69</f>
        <v>798108.42999999993</v>
      </c>
      <c r="M740" s="143">
        <f>สกลนคร!AH69</f>
        <v>738686.22</v>
      </c>
      <c r="N740" s="139"/>
      <c r="O740" s="139"/>
      <c r="P740" s="139"/>
      <c r="Q740" s="131">
        <f t="shared" si="27"/>
        <v>59422.209999999963</v>
      </c>
      <c r="R740" s="132">
        <f t="shared" si="28"/>
        <v>244.29397918579735</v>
      </c>
    </row>
    <row r="741" spans="1:18" s="158" customFormat="1" x14ac:dyDescent="0.35">
      <c r="A741" s="152">
        <v>15</v>
      </c>
      <c r="B741" s="153" t="s">
        <v>61</v>
      </c>
      <c r="C741" s="153" t="s">
        <v>479</v>
      </c>
      <c r="D741" s="153" t="s">
        <v>475</v>
      </c>
      <c r="E741" s="153" t="s">
        <v>476</v>
      </c>
      <c r="F741" s="153" t="s">
        <v>180</v>
      </c>
      <c r="G741" s="153" t="s">
        <v>1149</v>
      </c>
      <c r="H741" s="154">
        <v>1500</v>
      </c>
      <c r="I741" s="152">
        <v>1</v>
      </c>
      <c r="J741" s="143">
        <f>สกลนคร!F70</f>
        <v>360560.57</v>
      </c>
      <c r="K741" s="142">
        <f>สกลนคร!AF70</f>
        <v>436370.58</v>
      </c>
      <c r="L741" s="143">
        <f>สกลนคร!AG70</f>
        <v>292368.3</v>
      </c>
      <c r="M741" s="143">
        <f>สกลนคร!AH70</f>
        <v>348342.51999999996</v>
      </c>
      <c r="N741" s="153"/>
      <c r="O741" s="153"/>
      <c r="P741" s="153"/>
      <c r="Q741" s="156">
        <f t="shared" si="27"/>
        <v>-55974.219999999972</v>
      </c>
      <c r="R741" s="157">
        <f t="shared" si="28"/>
        <v>194.91219999999998</v>
      </c>
    </row>
    <row r="742" spans="1:18" s="150" customFormat="1" x14ac:dyDescent="0.35">
      <c r="A742" s="144">
        <v>4</v>
      </c>
      <c r="B742" s="145" t="s">
        <v>61</v>
      </c>
      <c r="C742" s="145"/>
      <c r="D742" s="145"/>
      <c r="E742" s="145" t="s">
        <v>77</v>
      </c>
      <c r="F742" s="145"/>
      <c r="G742" s="145" t="s">
        <v>478</v>
      </c>
      <c r="H742" s="151">
        <f>SUM(H727:H740)</f>
        <v>47762</v>
      </c>
      <c r="I742" s="144"/>
      <c r="J742" s="147">
        <f>SUM(J727:J740)</f>
        <v>4247177.8699999992</v>
      </c>
      <c r="K742" s="147">
        <f>SUM(K727:K740)</f>
        <v>4856783.55</v>
      </c>
      <c r="L742" s="147">
        <f>SUM(L727:L740)</f>
        <v>7993668.7499999991</v>
      </c>
      <c r="M742" s="147">
        <f>SUM(M727:M740)</f>
        <v>7673649.2700000005</v>
      </c>
      <c r="N742" s="145">
        <v>14</v>
      </c>
      <c r="O742" s="145">
        <v>14</v>
      </c>
      <c r="P742" s="145">
        <f>N742-O742</f>
        <v>0</v>
      </c>
      <c r="Q742" s="148">
        <f t="shared" si="27"/>
        <v>320019.47999999858</v>
      </c>
      <c r="R742" s="149">
        <f>L742/H742</f>
        <v>167.3646151752439</v>
      </c>
    </row>
    <row r="743" spans="1:18" x14ac:dyDescent="0.35">
      <c r="A743" s="138">
        <v>1</v>
      </c>
      <c r="B743" s="139" t="s">
        <v>61</v>
      </c>
      <c r="C743" s="139" t="s">
        <v>479</v>
      </c>
      <c r="D743" s="139" t="s">
        <v>103</v>
      </c>
      <c r="E743" s="139" t="s">
        <v>480</v>
      </c>
      <c r="F743" s="139" t="s">
        <v>210</v>
      </c>
      <c r="G743" s="139" t="s">
        <v>481</v>
      </c>
      <c r="H743" s="140"/>
      <c r="I743" s="138"/>
      <c r="J743" s="141"/>
      <c r="K743" s="142"/>
      <c r="L743" s="143"/>
      <c r="M743" s="143"/>
      <c r="N743" s="139"/>
      <c r="O743" s="139"/>
      <c r="P743" s="139"/>
    </row>
    <row r="744" spans="1:18" s="158" customFormat="1" x14ac:dyDescent="0.35">
      <c r="A744" s="152">
        <v>2</v>
      </c>
      <c r="B744" s="153" t="s">
        <v>61</v>
      </c>
      <c r="C744" s="153" t="s">
        <v>479</v>
      </c>
      <c r="D744" s="153" t="s">
        <v>103</v>
      </c>
      <c r="E744" s="153" t="s">
        <v>480</v>
      </c>
      <c r="F744" s="153" t="s">
        <v>180</v>
      </c>
      <c r="G744" s="153" t="s">
        <v>1150</v>
      </c>
      <c r="H744" s="154">
        <v>6036</v>
      </c>
      <c r="I744" s="152">
        <v>5</v>
      </c>
      <c r="J744" s="143">
        <f>สกลนคร!F71</f>
        <v>597024.28</v>
      </c>
      <c r="K744" s="155">
        <f>สกลนคร!AF71</f>
        <v>675763.71</v>
      </c>
      <c r="L744" s="143">
        <f>สกลนคร!AG71</f>
        <v>936443.07</v>
      </c>
      <c r="M744" s="143">
        <f>สกลนคร!AH71</f>
        <v>723038.64999999991</v>
      </c>
      <c r="N744" s="153"/>
      <c r="O744" s="153"/>
      <c r="P744" s="153"/>
      <c r="Q744" s="131">
        <f t="shared" si="27"/>
        <v>213404.42000000004</v>
      </c>
      <c r="R744" s="132">
        <f t="shared" si="28"/>
        <v>155.14298707753477</v>
      </c>
    </row>
    <row r="745" spans="1:18" s="158" customFormat="1" x14ac:dyDescent="0.35">
      <c r="A745" s="152">
        <v>3</v>
      </c>
      <c r="B745" s="153" t="s">
        <v>61</v>
      </c>
      <c r="C745" s="153" t="s">
        <v>479</v>
      </c>
      <c r="D745" s="153" t="s">
        <v>103</v>
      </c>
      <c r="E745" s="153" t="s">
        <v>480</v>
      </c>
      <c r="F745" s="153" t="s">
        <v>180</v>
      </c>
      <c r="G745" s="153" t="s">
        <v>1151</v>
      </c>
      <c r="H745" s="154">
        <v>4053</v>
      </c>
      <c r="I745" s="152">
        <v>3</v>
      </c>
      <c r="J745" s="143">
        <f>สกลนคร!F72</f>
        <v>553786.28</v>
      </c>
      <c r="K745" s="155">
        <f>สกลนคร!AF72</f>
        <v>868892.96</v>
      </c>
      <c r="L745" s="143">
        <f>สกลนคร!AG72</f>
        <v>910999.36</v>
      </c>
      <c r="M745" s="143">
        <f>สกลนคร!AH72</f>
        <v>694539.33000000007</v>
      </c>
      <c r="N745" s="153"/>
      <c r="O745" s="153"/>
      <c r="P745" s="153"/>
      <c r="Q745" s="131">
        <f t="shared" si="27"/>
        <v>216460.02999999991</v>
      </c>
      <c r="R745" s="132">
        <f t="shared" si="28"/>
        <v>224.77161608684924</v>
      </c>
    </row>
    <row r="746" spans="1:18" s="158" customFormat="1" x14ac:dyDescent="0.35">
      <c r="A746" s="152">
        <v>4</v>
      </c>
      <c r="B746" s="153" t="s">
        <v>61</v>
      </c>
      <c r="C746" s="153" t="s">
        <v>479</v>
      </c>
      <c r="D746" s="153" t="s">
        <v>103</v>
      </c>
      <c r="E746" s="153" t="s">
        <v>480</v>
      </c>
      <c r="F746" s="153" t="s">
        <v>180</v>
      </c>
      <c r="G746" s="153" t="s">
        <v>1152</v>
      </c>
      <c r="H746" s="154">
        <v>4847</v>
      </c>
      <c r="I746" s="152">
        <v>4</v>
      </c>
      <c r="J746" s="143">
        <f>สกลนคร!F73</f>
        <v>725284.96</v>
      </c>
      <c r="K746" s="155">
        <f>สกลนคร!AF73</f>
        <v>926300.78999999992</v>
      </c>
      <c r="L746" s="143">
        <f>สกลนคร!AG73</f>
        <v>907286.65</v>
      </c>
      <c r="M746" s="143">
        <f>สกลนคร!AH73</f>
        <v>765398.03</v>
      </c>
      <c r="N746" s="153"/>
      <c r="O746" s="153"/>
      <c r="P746" s="153"/>
      <c r="Q746" s="131">
        <f t="shared" si="27"/>
        <v>141888.62</v>
      </c>
      <c r="R746" s="132">
        <f t="shared" si="28"/>
        <v>187.18519702909018</v>
      </c>
    </row>
    <row r="747" spans="1:18" s="158" customFormat="1" x14ac:dyDescent="0.35">
      <c r="A747" s="152">
        <v>5</v>
      </c>
      <c r="B747" s="153" t="s">
        <v>61</v>
      </c>
      <c r="C747" s="153" t="s">
        <v>479</v>
      </c>
      <c r="D747" s="153" t="s">
        <v>103</v>
      </c>
      <c r="E747" s="153" t="s">
        <v>480</v>
      </c>
      <c r="F747" s="153" t="s">
        <v>180</v>
      </c>
      <c r="G747" s="153" t="s">
        <v>1153</v>
      </c>
      <c r="H747" s="154">
        <v>3826</v>
      </c>
      <c r="I747" s="152">
        <v>3</v>
      </c>
      <c r="J747" s="143">
        <f>สกลนคร!F74</f>
        <v>673087.99</v>
      </c>
      <c r="K747" s="155">
        <f>สกลนคร!AF74</f>
        <v>738428.53</v>
      </c>
      <c r="L747" s="143">
        <f>สกลนคร!AG74</f>
        <v>648553.06000000006</v>
      </c>
      <c r="M747" s="143">
        <f>สกลนคร!AH74</f>
        <v>474833.67</v>
      </c>
      <c r="N747" s="153"/>
      <c r="O747" s="153"/>
      <c r="P747" s="153"/>
      <c r="Q747" s="131">
        <f t="shared" si="27"/>
        <v>173719.39000000007</v>
      </c>
      <c r="R747" s="132">
        <f t="shared" si="28"/>
        <v>169.51203868269735</v>
      </c>
    </row>
    <row r="748" spans="1:18" s="158" customFormat="1" x14ac:dyDescent="0.35">
      <c r="A748" s="152">
        <v>6</v>
      </c>
      <c r="B748" s="153" t="s">
        <v>61</v>
      </c>
      <c r="C748" s="153" t="s">
        <v>479</v>
      </c>
      <c r="D748" s="153" t="s">
        <v>103</v>
      </c>
      <c r="E748" s="153" t="s">
        <v>480</v>
      </c>
      <c r="F748" s="153" t="s">
        <v>180</v>
      </c>
      <c r="G748" s="153" t="s">
        <v>1154</v>
      </c>
      <c r="H748" s="154">
        <v>4181</v>
      </c>
      <c r="I748" s="152">
        <v>3</v>
      </c>
      <c r="J748" s="143">
        <f>สกลนคร!F75</f>
        <v>428806.79</v>
      </c>
      <c r="K748" s="155">
        <f>สกลนคร!AF75</f>
        <v>602787.35</v>
      </c>
      <c r="L748" s="143">
        <f>สกลนคร!AG75</f>
        <v>788644.9</v>
      </c>
      <c r="M748" s="143">
        <f>สกลนคร!AH75</f>
        <v>571352.96</v>
      </c>
      <c r="N748" s="153"/>
      <c r="O748" s="153"/>
      <c r="P748" s="153"/>
      <c r="Q748" s="131">
        <f t="shared" si="27"/>
        <v>217291.94000000006</v>
      </c>
      <c r="R748" s="132">
        <f t="shared" si="28"/>
        <v>188.62590289404449</v>
      </c>
    </row>
    <row r="749" spans="1:18" s="158" customFormat="1" x14ac:dyDescent="0.35">
      <c r="A749" s="152">
        <v>7</v>
      </c>
      <c r="B749" s="153" t="s">
        <v>61</v>
      </c>
      <c r="C749" s="153" t="s">
        <v>479</v>
      </c>
      <c r="D749" s="153" t="s">
        <v>103</v>
      </c>
      <c r="E749" s="153" t="s">
        <v>480</v>
      </c>
      <c r="F749" s="153" t="s">
        <v>180</v>
      </c>
      <c r="G749" s="153" t="s">
        <v>1155</v>
      </c>
      <c r="H749" s="154">
        <v>2002</v>
      </c>
      <c r="I749" s="152">
        <v>2</v>
      </c>
      <c r="J749" s="143">
        <f>สกลนคร!F76</f>
        <v>536534.48</v>
      </c>
      <c r="K749" s="155">
        <f>สกลนคร!AF76</f>
        <v>579342</v>
      </c>
      <c r="L749" s="143">
        <f>สกลนคร!AG76</f>
        <v>677937.56</v>
      </c>
      <c r="M749" s="143">
        <f>สกลนคร!AH76</f>
        <v>581409.12</v>
      </c>
      <c r="N749" s="153"/>
      <c r="O749" s="153"/>
      <c r="P749" s="153"/>
      <c r="Q749" s="131">
        <f t="shared" si="27"/>
        <v>96528.440000000061</v>
      </c>
      <c r="R749" s="132">
        <f t="shared" si="28"/>
        <v>338.63014985014991</v>
      </c>
    </row>
    <row r="750" spans="1:18" s="158" customFormat="1" x14ac:dyDescent="0.35">
      <c r="A750" s="152">
        <v>8</v>
      </c>
      <c r="B750" s="153" t="s">
        <v>61</v>
      </c>
      <c r="C750" s="153" t="s">
        <v>479</v>
      </c>
      <c r="D750" s="153" t="s">
        <v>103</v>
      </c>
      <c r="E750" s="153" t="s">
        <v>480</v>
      </c>
      <c r="F750" s="153" t="s">
        <v>180</v>
      </c>
      <c r="G750" s="153" t="s">
        <v>1156</v>
      </c>
      <c r="H750" s="154">
        <v>1933</v>
      </c>
      <c r="I750" s="152">
        <v>2</v>
      </c>
      <c r="J750" s="143">
        <f>สกลนคร!F77</f>
        <v>165894.35999999999</v>
      </c>
      <c r="K750" s="155">
        <f>สกลนคร!AF77</f>
        <v>457639.94</v>
      </c>
      <c r="L750" s="143">
        <f>สกลนคร!AG77</f>
        <v>716875.94</v>
      </c>
      <c r="M750" s="143">
        <f>สกลนคร!AH77</f>
        <v>584158.28</v>
      </c>
      <c r="N750" s="153"/>
      <c r="O750" s="153"/>
      <c r="P750" s="153"/>
      <c r="Q750" s="131">
        <f t="shared" si="27"/>
        <v>132717.65999999992</v>
      </c>
      <c r="R750" s="132">
        <f t="shared" si="28"/>
        <v>370.86184169684424</v>
      </c>
    </row>
    <row r="751" spans="1:18" s="150" customFormat="1" x14ac:dyDescent="0.35">
      <c r="A751" s="144">
        <v>5</v>
      </c>
      <c r="B751" s="145" t="s">
        <v>61</v>
      </c>
      <c r="C751" s="145"/>
      <c r="D751" s="145"/>
      <c r="E751" s="145" t="s">
        <v>77</v>
      </c>
      <c r="F751" s="145"/>
      <c r="G751" s="145" t="s">
        <v>482</v>
      </c>
      <c r="H751" s="151">
        <f>SUM(H744:H750)</f>
        <v>26878</v>
      </c>
      <c r="I751" s="144"/>
      <c r="J751" s="147">
        <f>SUM(J743:J750)</f>
        <v>3680419.1399999997</v>
      </c>
      <c r="K751" s="147">
        <f>SUM(K743:K750)</f>
        <v>4849155.28</v>
      </c>
      <c r="L751" s="147">
        <f>SUM(L743:L750)</f>
        <v>5586740.5399999991</v>
      </c>
      <c r="M751" s="147">
        <f>SUM(M743:M750)</f>
        <v>4394730.04</v>
      </c>
      <c r="N751" s="145">
        <v>7</v>
      </c>
      <c r="O751" s="145">
        <v>7</v>
      </c>
      <c r="P751" s="145">
        <f>N751-O751</f>
        <v>0</v>
      </c>
      <c r="Q751" s="148">
        <f t="shared" si="27"/>
        <v>1192010.4999999991</v>
      </c>
      <c r="R751" s="149">
        <f>L751/H751</f>
        <v>207.85551529131629</v>
      </c>
    </row>
    <row r="752" spans="1:18" x14ac:dyDescent="0.35">
      <c r="A752" s="138">
        <v>1</v>
      </c>
      <c r="B752" s="139" t="s">
        <v>61</v>
      </c>
      <c r="C752" s="139" t="s">
        <v>483</v>
      </c>
      <c r="D752" s="139" t="s">
        <v>110</v>
      </c>
      <c r="E752" s="139" t="s">
        <v>484</v>
      </c>
      <c r="F752" s="139" t="s">
        <v>210</v>
      </c>
      <c r="G752" s="139" t="s">
        <v>485</v>
      </c>
      <c r="H752" s="140"/>
      <c r="I752" s="138"/>
      <c r="J752" s="141"/>
      <c r="K752" s="142"/>
      <c r="L752" s="143"/>
      <c r="M752" s="143"/>
      <c r="N752" s="139"/>
      <c r="O752" s="139"/>
      <c r="P752" s="139"/>
    </row>
    <row r="753" spans="1:18" x14ac:dyDescent="0.35">
      <c r="A753" s="138">
        <v>2</v>
      </c>
      <c r="B753" s="139" t="s">
        <v>61</v>
      </c>
      <c r="C753" s="139" t="s">
        <v>483</v>
      </c>
      <c r="D753" s="139" t="s">
        <v>110</v>
      </c>
      <c r="E753" s="139" t="s">
        <v>484</v>
      </c>
      <c r="F753" s="139" t="s">
        <v>180</v>
      </c>
      <c r="G753" s="139" t="s">
        <v>1157</v>
      </c>
      <c r="H753" s="140">
        <v>3743</v>
      </c>
      <c r="I753" s="138">
        <v>3</v>
      </c>
      <c r="J753" s="143">
        <f>สกลนคร!F78</f>
        <v>127688.05</v>
      </c>
      <c r="K753" s="142">
        <f>สกลนคร!AF78</f>
        <v>226772.81</v>
      </c>
      <c r="L753" s="143">
        <f>สกลนคร!AG78</f>
        <v>380720.87</v>
      </c>
      <c r="M753" s="143">
        <f>สกลนคร!AH78</f>
        <v>515697.97</v>
      </c>
      <c r="N753" s="139"/>
      <c r="O753" s="139"/>
      <c r="P753" s="139"/>
      <c r="Q753" s="131">
        <f t="shared" si="27"/>
        <v>-134977.09999999998</v>
      </c>
      <c r="R753" s="132">
        <f t="shared" si="28"/>
        <v>101.71543414373497</v>
      </c>
    </row>
    <row r="754" spans="1:18" x14ac:dyDescent="0.35">
      <c r="A754" s="138">
        <v>3</v>
      </c>
      <c r="B754" s="139" t="s">
        <v>61</v>
      </c>
      <c r="C754" s="139" t="s">
        <v>483</v>
      </c>
      <c r="D754" s="139" t="s">
        <v>110</v>
      </c>
      <c r="E754" s="139" t="s">
        <v>484</v>
      </c>
      <c r="F754" s="139" t="s">
        <v>180</v>
      </c>
      <c r="G754" s="139" t="s">
        <v>1158</v>
      </c>
      <c r="H754" s="140">
        <v>3747</v>
      </c>
      <c r="I754" s="138">
        <v>3</v>
      </c>
      <c r="J754" s="143">
        <f>สกลนคร!F79</f>
        <v>36878.68</v>
      </c>
      <c r="K754" s="142">
        <f>สกลนคร!AF79</f>
        <v>95525.469999999987</v>
      </c>
      <c r="L754" s="143">
        <f>สกลนคร!AG79</f>
        <v>518202.65</v>
      </c>
      <c r="M754" s="143">
        <f>สกลนคร!AH79</f>
        <v>498391.05</v>
      </c>
      <c r="N754" s="139"/>
      <c r="O754" s="139"/>
      <c r="P754" s="139"/>
      <c r="Q754" s="131">
        <f t="shared" si="27"/>
        <v>19811.600000000035</v>
      </c>
      <c r="R754" s="132">
        <f t="shared" si="28"/>
        <v>138.29801174272751</v>
      </c>
    </row>
    <row r="755" spans="1:18" x14ac:dyDescent="0.35">
      <c r="A755" s="138">
        <v>4</v>
      </c>
      <c r="B755" s="139" t="s">
        <v>61</v>
      </c>
      <c r="C755" s="139" t="s">
        <v>483</v>
      </c>
      <c r="D755" s="139" t="s">
        <v>110</v>
      </c>
      <c r="E755" s="139" t="s">
        <v>484</v>
      </c>
      <c r="F755" s="139" t="s">
        <v>180</v>
      </c>
      <c r="G755" s="139" t="s">
        <v>1159</v>
      </c>
      <c r="H755" s="140">
        <v>3095</v>
      </c>
      <c r="I755" s="138">
        <v>3</v>
      </c>
      <c r="J755" s="143">
        <f>สกลนคร!F80</f>
        <v>199110.98</v>
      </c>
      <c r="K755" s="142">
        <f>สกลนคร!AF80</f>
        <v>262145.87</v>
      </c>
      <c r="L755" s="143">
        <f>สกลนคร!AG80</f>
        <v>441315.98</v>
      </c>
      <c r="M755" s="143">
        <f>สกลนคร!AH80</f>
        <v>437860.39999999997</v>
      </c>
      <c r="N755" s="139"/>
      <c r="O755" s="139"/>
      <c r="P755" s="139"/>
      <c r="Q755" s="131">
        <f t="shared" si="27"/>
        <v>3455.5800000000163</v>
      </c>
      <c r="R755" s="132">
        <f t="shared" si="28"/>
        <v>142.58997738287559</v>
      </c>
    </row>
    <row r="756" spans="1:18" x14ac:dyDescent="0.35">
      <c r="A756" s="138">
        <v>5</v>
      </c>
      <c r="B756" s="139" t="s">
        <v>61</v>
      </c>
      <c r="C756" s="139" t="s">
        <v>483</v>
      </c>
      <c r="D756" s="139" t="s">
        <v>110</v>
      </c>
      <c r="E756" s="139" t="s">
        <v>484</v>
      </c>
      <c r="F756" s="139" t="s">
        <v>180</v>
      </c>
      <c r="G756" s="139" t="s">
        <v>1160</v>
      </c>
      <c r="H756" s="140">
        <v>1530</v>
      </c>
      <c r="I756" s="138">
        <v>2</v>
      </c>
      <c r="J756" s="143">
        <f>สกลนคร!F81</f>
        <v>132937.48000000001</v>
      </c>
      <c r="K756" s="142">
        <f>สกลนคร!AF81</f>
        <v>153623.79</v>
      </c>
      <c r="L756" s="143">
        <f>สกลนคร!AG81</f>
        <v>328304.31</v>
      </c>
      <c r="M756" s="143">
        <f>สกลนคร!AH81</f>
        <v>298858.78000000003</v>
      </c>
      <c r="N756" s="139"/>
      <c r="O756" s="139"/>
      <c r="P756" s="139"/>
      <c r="Q756" s="131">
        <f t="shared" si="27"/>
        <v>29445.52999999997</v>
      </c>
      <c r="R756" s="132">
        <f t="shared" si="28"/>
        <v>214.57798039215686</v>
      </c>
    </row>
    <row r="757" spans="1:18" x14ac:dyDescent="0.35">
      <c r="A757" s="138">
        <v>6</v>
      </c>
      <c r="B757" s="139" t="s">
        <v>61</v>
      </c>
      <c r="C757" s="139" t="s">
        <v>483</v>
      </c>
      <c r="D757" s="139" t="s">
        <v>110</v>
      </c>
      <c r="E757" s="139" t="s">
        <v>484</v>
      </c>
      <c r="F757" s="139" t="s">
        <v>180</v>
      </c>
      <c r="G757" s="139" t="s">
        <v>1161</v>
      </c>
      <c r="H757" s="140">
        <v>4004</v>
      </c>
      <c r="I757" s="138">
        <v>3</v>
      </c>
      <c r="J757" s="143">
        <f>สกลนคร!F82</f>
        <v>62579.61</v>
      </c>
      <c r="K757" s="142">
        <f>สกลนคร!AF82</f>
        <v>96048.89</v>
      </c>
      <c r="L757" s="143">
        <f>สกลนคร!AG82</f>
        <v>386309.20999999996</v>
      </c>
      <c r="M757" s="143">
        <f>สกลนคร!AH82</f>
        <v>423002.14</v>
      </c>
      <c r="N757" s="139"/>
      <c r="O757" s="139"/>
      <c r="P757" s="139"/>
      <c r="Q757" s="131">
        <f t="shared" si="27"/>
        <v>-36692.930000000051</v>
      </c>
      <c r="R757" s="132">
        <f t="shared" si="28"/>
        <v>96.480821678321675</v>
      </c>
    </row>
    <row r="758" spans="1:18" x14ac:dyDescent="0.35">
      <c r="A758" s="138">
        <v>7</v>
      </c>
      <c r="B758" s="139" t="s">
        <v>61</v>
      </c>
      <c r="C758" s="139" t="s">
        <v>483</v>
      </c>
      <c r="D758" s="139" t="s">
        <v>110</v>
      </c>
      <c r="E758" s="139" t="s">
        <v>484</v>
      </c>
      <c r="F758" s="139" t="s">
        <v>180</v>
      </c>
      <c r="G758" s="139" t="s">
        <v>1162</v>
      </c>
      <c r="H758" s="140">
        <v>6265</v>
      </c>
      <c r="I758" s="138">
        <v>5</v>
      </c>
      <c r="J758" s="143">
        <f>สกลนคร!F83</f>
        <v>271664.81</v>
      </c>
      <c r="K758" s="142">
        <f>สกลนคร!AF83</f>
        <v>331700.92</v>
      </c>
      <c r="L758" s="143">
        <f>สกลนคร!AG83</f>
        <v>642675.55000000005</v>
      </c>
      <c r="M758" s="143">
        <f>สกลนคร!AH83</f>
        <v>616804.4</v>
      </c>
      <c r="N758" s="139"/>
      <c r="O758" s="139"/>
      <c r="P758" s="139"/>
      <c r="Q758" s="131">
        <f t="shared" si="27"/>
        <v>25871.150000000023</v>
      </c>
      <c r="R758" s="132">
        <f t="shared" si="28"/>
        <v>102.58189146049482</v>
      </c>
    </row>
    <row r="759" spans="1:18" x14ac:dyDescent="0.35">
      <c r="A759" s="138">
        <v>8</v>
      </c>
      <c r="B759" s="139" t="s">
        <v>61</v>
      </c>
      <c r="C759" s="139" t="s">
        <v>483</v>
      </c>
      <c r="D759" s="139" t="s">
        <v>110</v>
      </c>
      <c r="E759" s="139" t="s">
        <v>484</v>
      </c>
      <c r="F759" s="139" t="s">
        <v>180</v>
      </c>
      <c r="G759" s="139" t="s">
        <v>1163</v>
      </c>
      <c r="H759" s="140">
        <v>4051</v>
      </c>
      <c r="I759" s="138">
        <v>3</v>
      </c>
      <c r="J759" s="143">
        <f>สกลนคร!F84</f>
        <v>114328.35</v>
      </c>
      <c r="K759" s="142">
        <f>สกลนคร!AF84</f>
        <v>147067.35</v>
      </c>
      <c r="L759" s="143">
        <f>สกลนคร!AG84</f>
        <v>468710.39</v>
      </c>
      <c r="M759" s="143">
        <f>สกลนคร!AH84</f>
        <v>435273.37</v>
      </c>
      <c r="N759" s="139"/>
      <c r="O759" s="139"/>
      <c r="P759" s="139"/>
      <c r="Q759" s="131">
        <f t="shared" si="27"/>
        <v>33437.020000000019</v>
      </c>
      <c r="R759" s="132">
        <f t="shared" si="28"/>
        <v>115.70239200197483</v>
      </c>
    </row>
    <row r="760" spans="1:18" x14ac:dyDescent="0.35">
      <c r="A760" s="138">
        <v>9</v>
      </c>
      <c r="B760" s="139" t="s">
        <v>61</v>
      </c>
      <c r="C760" s="139" t="s">
        <v>483</v>
      </c>
      <c r="D760" s="139" t="s">
        <v>110</v>
      </c>
      <c r="E760" s="139" t="s">
        <v>484</v>
      </c>
      <c r="F760" s="139" t="s">
        <v>180</v>
      </c>
      <c r="G760" s="139" t="s">
        <v>1164</v>
      </c>
      <c r="H760" s="140">
        <v>3423</v>
      </c>
      <c r="I760" s="138">
        <v>3</v>
      </c>
      <c r="J760" s="143">
        <f>สกลนคร!F85</f>
        <v>143490.47</v>
      </c>
      <c r="K760" s="142">
        <f>สกลนคร!AF85</f>
        <v>165973.06</v>
      </c>
      <c r="L760" s="143">
        <f>สกลนคร!AG85</f>
        <v>464834.05000000005</v>
      </c>
      <c r="M760" s="143">
        <f>สกลนคร!AH85</f>
        <v>450569.6</v>
      </c>
      <c r="N760" s="139"/>
      <c r="O760" s="139"/>
      <c r="P760" s="139"/>
      <c r="Q760" s="131">
        <f t="shared" si="27"/>
        <v>14264.45000000007</v>
      </c>
      <c r="R760" s="132">
        <f t="shared" si="28"/>
        <v>135.79726847794333</v>
      </c>
    </row>
    <row r="761" spans="1:18" x14ac:dyDescent="0.35">
      <c r="A761" s="138">
        <v>10</v>
      </c>
      <c r="B761" s="139" t="s">
        <v>61</v>
      </c>
      <c r="C761" s="139" t="s">
        <v>483</v>
      </c>
      <c r="D761" s="139" t="s">
        <v>110</v>
      </c>
      <c r="E761" s="139" t="s">
        <v>484</v>
      </c>
      <c r="F761" s="139" t="s">
        <v>180</v>
      </c>
      <c r="G761" s="139" t="s">
        <v>1165</v>
      </c>
      <c r="H761" s="140">
        <v>1355</v>
      </c>
      <c r="I761" s="138">
        <v>1</v>
      </c>
      <c r="J761" s="143">
        <f>สกลนคร!F86</f>
        <v>141852.20000000001</v>
      </c>
      <c r="K761" s="142">
        <f>สกลนคร!AF86</f>
        <v>172937.84000000003</v>
      </c>
      <c r="L761" s="143">
        <f>สกลนคร!AG86</f>
        <v>269235.51</v>
      </c>
      <c r="M761" s="143">
        <f>สกลนคร!AH86</f>
        <v>262237.34000000003</v>
      </c>
      <c r="N761" s="139"/>
      <c r="O761" s="139"/>
      <c r="P761" s="139"/>
      <c r="Q761" s="131">
        <f t="shared" si="27"/>
        <v>6998.1699999999837</v>
      </c>
      <c r="R761" s="132">
        <f t="shared" si="28"/>
        <v>198.69779335793359</v>
      </c>
    </row>
    <row r="762" spans="1:18" s="150" customFormat="1" x14ac:dyDescent="0.35">
      <c r="A762" s="144">
        <v>6</v>
      </c>
      <c r="B762" s="145" t="s">
        <v>61</v>
      </c>
      <c r="C762" s="145"/>
      <c r="D762" s="145"/>
      <c r="E762" s="145" t="s">
        <v>77</v>
      </c>
      <c r="F762" s="145"/>
      <c r="G762" s="145" t="s">
        <v>486</v>
      </c>
      <c r="H762" s="151">
        <f>SUM(H753:H761)</f>
        <v>31213</v>
      </c>
      <c r="I762" s="144"/>
      <c r="J762" s="147">
        <f>SUM(J752:J761)</f>
        <v>1230530.6300000001</v>
      </c>
      <c r="K762" s="147">
        <f>SUM(K752:K761)</f>
        <v>1651796.0000000002</v>
      </c>
      <c r="L762" s="147">
        <f>SUM(L752:L761)</f>
        <v>3900308.5200000005</v>
      </c>
      <c r="M762" s="147">
        <f>SUM(M752:M761)</f>
        <v>3938695.05</v>
      </c>
      <c r="N762" s="145">
        <v>9</v>
      </c>
      <c r="O762" s="145">
        <v>9</v>
      </c>
      <c r="P762" s="145">
        <f>N762-O762</f>
        <v>0</v>
      </c>
      <c r="Q762" s="148">
        <f t="shared" si="27"/>
        <v>-38386.529999999329</v>
      </c>
      <c r="R762" s="149">
        <f>L762/H762</f>
        <v>124.95782270207928</v>
      </c>
    </row>
    <row r="763" spans="1:18" x14ac:dyDescent="0.35">
      <c r="A763" s="138">
        <v>1</v>
      </c>
      <c r="B763" s="139" t="s">
        <v>61</v>
      </c>
      <c r="C763" s="139" t="s">
        <v>487</v>
      </c>
      <c r="D763" s="139" t="s">
        <v>117</v>
      </c>
      <c r="E763" s="139" t="s">
        <v>488</v>
      </c>
      <c r="F763" s="139" t="s">
        <v>210</v>
      </c>
      <c r="G763" s="139" t="s">
        <v>489</v>
      </c>
      <c r="H763" s="140"/>
      <c r="I763" s="138"/>
      <c r="J763" s="141"/>
      <c r="K763" s="142"/>
      <c r="L763" s="143"/>
      <c r="M763" s="143"/>
      <c r="N763" s="139"/>
      <c r="O763" s="139"/>
      <c r="P763" s="139"/>
    </row>
    <row r="764" spans="1:18" x14ac:dyDescent="0.35">
      <c r="A764" s="138">
        <v>2</v>
      </c>
      <c r="B764" s="139" t="s">
        <v>61</v>
      </c>
      <c r="C764" s="139" t="s">
        <v>487</v>
      </c>
      <c r="D764" s="139" t="s">
        <v>117</v>
      </c>
      <c r="E764" s="139" t="s">
        <v>488</v>
      </c>
      <c r="F764" s="139" t="s">
        <v>180</v>
      </c>
      <c r="G764" s="139" t="s">
        <v>1166</v>
      </c>
      <c r="H764" s="140">
        <v>2146</v>
      </c>
      <c r="I764" s="138">
        <v>2</v>
      </c>
      <c r="J764" s="143">
        <f>สกลนคร!F87</f>
        <v>359561.55</v>
      </c>
      <c r="K764" s="142">
        <f>สกลนคร!AF87</f>
        <v>305712.01</v>
      </c>
      <c r="L764" s="143">
        <f>สกลนคร!AG87</f>
        <v>183150.33000000002</v>
      </c>
      <c r="M764" s="143">
        <f>สกลนคร!AH87</f>
        <v>266366.90000000002</v>
      </c>
      <c r="N764" s="139"/>
      <c r="O764" s="139"/>
      <c r="P764" s="139"/>
      <c r="Q764" s="131">
        <f t="shared" si="27"/>
        <v>-83216.570000000007</v>
      </c>
      <c r="R764" s="132">
        <f t="shared" si="28"/>
        <v>85.344981360671028</v>
      </c>
    </row>
    <row r="765" spans="1:18" x14ac:dyDescent="0.35">
      <c r="A765" s="138">
        <v>3</v>
      </c>
      <c r="B765" s="139" t="s">
        <v>61</v>
      </c>
      <c r="C765" s="139" t="s">
        <v>487</v>
      </c>
      <c r="D765" s="139" t="s">
        <v>117</v>
      </c>
      <c r="E765" s="139" t="s">
        <v>488</v>
      </c>
      <c r="F765" s="139" t="s">
        <v>180</v>
      </c>
      <c r="G765" s="139" t="s">
        <v>1167</v>
      </c>
      <c r="H765" s="140">
        <v>1277</v>
      </c>
      <c r="I765" s="138">
        <v>1</v>
      </c>
      <c r="J765" s="143">
        <f>สกลนคร!F88</f>
        <v>241415.63</v>
      </c>
      <c r="K765" s="142">
        <f>สกลนคร!AF88</f>
        <v>160925.25</v>
      </c>
      <c r="L765" s="143">
        <f>สกลนคร!AG88</f>
        <v>155940.76</v>
      </c>
      <c r="M765" s="143">
        <f>สกลนคร!AH88</f>
        <v>231894.51</v>
      </c>
      <c r="N765" s="139"/>
      <c r="O765" s="139"/>
      <c r="P765" s="139"/>
      <c r="Q765" s="131">
        <f t="shared" si="27"/>
        <v>-75953.75</v>
      </c>
      <c r="R765" s="132">
        <f t="shared" si="28"/>
        <v>122.11492560689116</v>
      </c>
    </row>
    <row r="766" spans="1:18" x14ac:dyDescent="0.35">
      <c r="A766" s="138">
        <v>4</v>
      </c>
      <c r="B766" s="139" t="s">
        <v>61</v>
      </c>
      <c r="C766" s="139" t="s">
        <v>487</v>
      </c>
      <c r="D766" s="139" t="s">
        <v>117</v>
      </c>
      <c r="E766" s="139" t="s">
        <v>488</v>
      </c>
      <c r="F766" s="139" t="s">
        <v>180</v>
      </c>
      <c r="G766" s="139" t="s">
        <v>1168</v>
      </c>
      <c r="H766" s="140">
        <v>2783</v>
      </c>
      <c r="I766" s="138">
        <v>2</v>
      </c>
      <c r="J766" s="143">
        <f>สกลนคร!F89</f>
        <v>517722.87</v>
      </c>
      <c r="K766" s="142">
        <f>สกลนคร!AF89</f>
        <v>399877.63</v>
      </c>
      <c r="L766" s="143">
        <f>สกลนคร!AG89</f>
        <v>328904.38</v>
      </c>
      <c r="M766" s="143">
        <f>สกลนคร!AH89</f>
        <v>292142.08999999997</v>
      </c>
      <c r="N766" s="139"/>
      <c r="O766" s="139"/>
      <c r="P766" s="139"/>
      <c r="Q766" s="131">
        <f t="shared" si="27"/>
        <v>36762.290000000037</v>
      </c>
      <c r="R766" s="132">
        <f t="shared" si="28"/>
        <v>118.18339202299677</v>
      </c>
    </row>
    <row r="767" spans="1:18" x14ac:dyDescent="0.35">
      <c r="A767" s="138">
        <v>5</v>
      </c>
      <c r="B767" s="139" t="s">
        <v>61</v>
      </c>
      <c r="C767" s="139" t="s">
        <v>487</v>
      </c>
      <c r="D767" s="139" t="s">
        <v>117</v>
      </c>
      <c r="E767" s="139" t="s">
        <v>488</v>
      </c>
      <c r="F767" s="139" t="s">
        <v>180</v>
      </c>
      <c r="G767" s="139" t="s">
        <v>1169</v>
      </c>
      <c r="H767" s="140">
        <v>1769</v>
      </c>
      <c r="I767" s="138">
        <v>2</v>
      </c>
      <c r="J767" s="143">
        <f>สกลนคร!F90</f>
        <v>124639.24</v>
      </c>
      <c r="K767" s="142">
        <f>สกลนคร!AF90</f>
        <v>2807.9500000000116</v>
      </c>
      <c r="L767" s="143">
        <f>สกลนคร!AG90</f>
        <v>12855.32</v>
      </c>
      <c r="M767" s="143">
        <f>สกลนคร!AH90</f>
        <v>121816.5</v>
      </c>
      <c r="N767" s="139"/>
      <c r="O767" s="139"/>
      <c r="P767" s="139"/>
      <c r="Q767" s="131">
        <f t="shared" si="27"/>
        <v>-108961.18</v>
      </c>
      <c r="R767" s="132">
        <f t="shared" si="28"/>
        <v>7.2669983041266253</v>
      </c>
    </row>
    <row r="768" spans="1:18" s="150" customFormat="1" x14ac:dyDescent="0.35">
      <c r="A768" s="144">
        <v>7</v>
      </c>
      <c r="B768" s="145" t="s">
        <v>61</v>
      </c>
      <c r="C768" s="145"/>
      <c r="D768" s="145"/>
      <c r="E768" s="145" t="s">
        <v>77</v>
      </c>
      <c r="F768" s="145"/>
      <c r="G768" s="145" t="s">
        <v>490</v>
      </c>
      <c r="H768" s="151">
        <f>SUM(H764:H767)</f>
        <v>7975</v>
      </c>
      <c r="I768" s="144"/>
      <c r="J768" s="147">
        <f>SUM(J763:J767)</f>
        <v>1243339.2899999998</v>
      </c>
      <c r="K768" s="147">
        <f>SUM(K763:K767)</f>
        <v>869322.84000000008</v>
      </c>
      <c r="L768" s="147">
        <f>SUM(L763:L767)</f>
        <v>680850.78999999992</v>
      </c>
      <c r="M768" s="147">
        <f>SUM(M763:M767)</f>
        <v>912220</v>
      </c>
      <c r="N768" s="145">
        <v>4</v>
      </c>
      <c r="O768" s="145">
        <v>4</v>
      </c>
      <c r="P768" s="145">
        <f>N768-O768</f>
        <v>0</v>
      </c>
      <c r="Q768" s="148">
        <f t="shared" si="27"/>
        <v>-231369.21000000008</v>
      </c>
      <c r="R768" s="149">
        <f>L768/H768</f>
        <v>85.37313981191221</v>
      </c>
    </row>
    <row r="769" spans="1:18" x14ac:dyDescent="0.35">
      <c r="A769" s="138">
        <v>1</v>
      </c>
      <c r="B769" s="139" t="s">
        <v>61</v>
      </c>
      <c r="C769" s="139" t="s">
        <v>491</v>
      </c>
      <c r="D769" s="139" t="s">
        <v>124</v>
      </c>
      <c r="E769" s="139" t="s">
        <v>492</v>
      </c>
      <c r="F769" s="139" t="s">
        <v>210</v>
      </c>
      <c r="G769" s="139" t="s">
        <v>493</v>
      </c>
      <c r="H769" s="140"/>
      <c r="I769" s="138"/>
      <c r="J769" s="141"/>
      <c r="K769" s="142"/>
      <c r="L769" s="143"/>
      <c r="M769" s="143"/>
      <c r="N769" s="139"/>
      <c r="O769" s="139"/>
      <c r="P769" s="139"/>
    </row>
    <row r="770" spans="1:18" x14ac:dyDescent="0.35">
      <c r="A770" s="138">
        <v>2</v>
      </c>
      <c r="B770" s="139" t="s">
        <v>61</v>
      </c>
      <c r="C770" s="139" t="s">
        <v>491</v>
      </c>
      <c r="D770" s="139" t="s">
        <v>124</v>
      </c>
      <c r="E770" s="139" t="s">
        <v>492</v>
      </c>
      <c r="F770" s="139" t="s">
        <v>180</v>
      </c>
      <c r="G770" s="139" t="s">
        <v>1170</v>
      </c>
      <c r="H770" s="140">
        <v>5781</v>
      </c>
      <c r="I770" s="138">
        <v>4</v>
      </c>
      <c r="J770" s="143">
        <f>สกลนคร!F91</f>
        <v>217024.87</v>
      </c>
      <c r="K770" s="142">
        <f>สกลนคร!AF91</f>
        <v>300431.97000000003</v>
      </c>
      <c r="L770" s="143">
        <f>สกลนคร!AG91</f>
        <v>658036.93999999994</v>
      </c>
      <c r="M770" s="143">
        <f>สกลนคร!AH91</f>
        <v>678255.76</v>
      </c>
      <c r="N770" s="139"/>
      <c r="O770" s="139"/>
      <c r="P770" s="139"/>
      <c r="Q770" s="131">
        <f t="shared" si="27"/>
        <v>-20218.820000000065</v>
      </c>
      <c r="R770" s="132">
        <f t="shared" si="28"/>
        <v>113.82752810932364</v>
      </c>
    </row>
    <row r="771" spans="1:18" x14ac:dyDescent="0.35">
      <c r="A771" s="138">
        <v>3</v>
      </c>
      <c r="B771" s="139" t="s">
        <v>61</v>
      </c>
      <c r="C771" s="139" t="s">
        <v>491</v>
      </c>
      <c r="D771" s="139" t="s">
        <v>124</v>
      </c>
      <c r="E771" s="139" t="s">
        <v>492</v>
      </c>
      <c r="F771" s="139" t="s">
        <v>180</v>
      </c>
      <c r="G771" s="139" t="s">
        <v>1171</v>
      </c>
      <c r="H771" s="140">
        <v>2515</v>
      </c>
      <c r="I771" s="138">
        <v>2</v>
      </c>
      <c r="J771" s="143">
        <f>สกลนคร!F92</f>
        <v>85699.24</v>
      </c>
      <c r="K771" s="142">
        <f>สกลนคร!AF92</f>
        <v>3885.9500000000116</v>
      </c>
      <c r="L771" s="143">
        <f>สกลนคร!AG92</f>
        <v>383547.69</v>
      </c>
      <c r="M771" s="143">
        <f>สกลนคร!AH92</f>
        <v>439517.8</v>
      </c>
      <c r="N771" s="139"/>
      <c r="O771" s="139"/>
      <c r="P771" s="139"/>
      <c r="Q771" s="131">
        <f t="shared" si="27"/>
        <v>-55970.109999999986</v>
      </c>
      <c r="R771" s="132">
        <f t="shared" si="28"/>
        <v>152.50405168986083</v>
      </c>
    </row>
    <row r="772" spans="1:18" x14ac:dyDescent="0.35">
      <c r="A772" s="138">
        <v>4</v>
      </c>
      <c r="B772" s="139" t="s">
        <v>61</v>
      </c>
      <c r="C772" s="139" t="s">
        <v>491</v>
      </c>
      <c r="D772" s="139" t="s">
        <v>124</v>
      </c>
      <c r="E772" s="139" t="s">
        <v>492</v>
      </c>
      <c r="F772" s="139" t="s">
        <v>180</v>
      </c>
      <c r="G772" s="139" t="s">
        <v>1172</v>
      </c>
      <c r="H772" s="140">
        <v>3488</v>
      </c>
      <c r="I772" s="138">
        <v>3</v>
      </c>
      <c r="J772" s="143">
        <f>สกลนคร!F93</f>
        <v>0</v>
      </c>
      <c r="K772" s="142">
        <f>สกลนคร!AF93</f>
        <v>0</v>
      </c>
      <c r="L772" s="143">
        <f>สกลนคร!AG93</f>
        <v>0</v>
      </c>
      <c r="M772" s="143">
        <f>สกลนคร!AH93</f>
        <v>0</v>
      </c>
      <c r="N772" s="139"/>
      <c r="O772" s="139"/>
      <c r="P772" s="139"/>
      <c r="Q772" s="131">
        <f t="shared" si="27"/>
        <v>0</v>
      </c>
      <c r="R772" s="132">
        <f t="shared" si="28"/>
        <v>0</v>
      </c>
    </row>
    <row r="773" spans="1:18" x14ac:dyDescent="0.35">
      <c r="A773" s="138">
        <v>5</v>
      </c>
      <c r="B773" s="139" t="s">
        <v>61</v>
      </c>
      <c r="C773" s="139" t="s">
        <v>491</v>
      </c>
      <c r="D773" s="139" t="s">
        <v>124</v>
      </c>
      <c r="E773" s="139" t="s">
        <v>492</v>
      </c>
      <c r="F773" s="139" t="s">
        <v>180</v>
      </c>
      <c r="G773" s="139" t="s">
        <v>1173</v>
      </c>
      <c r="H773" s="140">
        <v>6008</v>
      </c>
      <c r="I773" s="138">
        <v>5</v>
      </c>
      <c r="J773" s="143">
        <f>สกลนคร!F94</f>
        <v>102216.31</v>
      </c>
      <c r="K773" s="142">
        <f>สกลนคร!AF94</f>
        <v>161783.12</v>
      </c>
      <c r="L773" s="143">
        <f>สกลนคร!AG94</f>
        <v>976657.07</v>
      </c>
      <c r="M773" s="143">
        <f>สกลนคร!AH94</f>
        <v>936256.46000000008</v>
      </c>
      <c r="N773" s="139"/>
      <c r="O773" s="139"/>
      <c r="P773" s="139"/>
      <c r="Q773" s="131">
        <f t="shared" si="27"/>
        <v>40400.60999999987</v>
      </c>
      <c r="R773" s="132">
        <f t="shared" si="28"/>
        <v>162.55943242343542</v>
      </c>
    </row>
    <row r="774" spans="1:18" x14ac:dyDescent="0.35">
      <c r="A774" s="138">
        <v>6</v>
      </c>
      <c r="B774" s="139" t="s">
        <v>61</v>
      </c>
      <c r="C774" s="139" t="s">
        <v>491</v>
      </c>
      <c r="D774" s="139" t="s">
        <v>124</v>
      </c>
      <c r="E774" s="139" t="s">
        <v>492</v>
      </c>
      <c r="F774" s="139" t="s">
        <v>180</v>
      </c>
      <c r="G774" s="139" t="s">
        <v>1174</v>
      </c>
      <c r="H774" s="140">
        <v>4020</v>
      </c>
      <c r="I774" s="138">
        <v>3</v>
      </c>
      <c r="J774" s="143">
        <f>สกลนคร!F95</f>
        <v>186081.74</v>
      </c>
      <c r="K774" s="142">
        <f>สกลนคร!AF95</f>
        <v>273861.17</v>
      </c>
      <c r="L774" s="143">
        <f>สกลนคร!AG95</f>
        <v>507644.79</v>
      </c>
      <c r="M774" s="143">
        <f>สกลนคร!AH95</f>
        <v>486396.43</v>
      </c>
      <c r="N774" s="139"/>
      <c r="O774" s="139"/>
      <c r="P774" s="139"/>
      <c r="Q774" s="131">
        <f t="shared" si="27"/>
        <v>21248.359999999986</v>
      </c>
      <c r="R774" s="132">
        <f t="shared" si="28"/>
        <v>126.27979850746269</v>
      </c>
    </row>
    <row r="775" spans="1:18" x14ac:dyDescent="0.35">
      <c r="A775" s="138">
        <v>7</v>
      </c>
      <c r="B775" s="139" t="s">
        <v>61</v>
      </c>
      <c r="C775" s="139" t="s">
        <v>491</v>
      </c>
      <c r="D775" s="139" t="s">
        <v>124</v>
      </c>
      <c r="E775" s="139" t="s">
        <v>492</v>
      </c>
      <c r="F775" s="139" t="s">
        <v>180</v>
      </c>
      <c r="G775" s="139" t="s">
        <v>1175</v>
      </c>
      <c r="H775" s="140">
        <v>4210</v>
      </c>
      <c r="I775" s="138">
        <v>3</v>
      </c>
      <c r="J775" s="143">
        <f>สกลนคร!F96</f>
        <v>530600.35</v>
      </c>
      <c r="K775" s="142">
        <f>สกลนคร!AF96</f>
        <v>608305.41999999993</v>
      </c>
      <c r="L775" s="143">
        <f>สกลนคร!AG96</f>
        <v>936235.07</v>
      </c>
      <c r="M775" s="143">
        <f>สกลนคร!AH96</f>
        <v>519615.81</v>
      </c>
      <c r="N775" s="139"/>
      <c r="O775" s="139"/>
      <c r="P775" s="139"/>
      <c r="Q775" s="131">
        <f t="shared" ref="Q775:Q838" si="29">L775-M775</f>
        <v>416619.25999999995</v>
      </c>
      <c r="R775" s="132">
        <f t="shared" ref="R775:R838" si="30">L775/H775</f>
        <v>222.38362707838479</v>
      </c>
    </row>
    <row r="776" spans="1:18" x14ac:dyDescent="0.35">
      <c r="A776" s="138">
        <v>8</v>
      </c>
      <c r="B776" s="139" t="s">
        <v>61</v>
      </c>
      <c r="C776" s="139" t="s">
        <v>491</v>
      </c>
      <c r="D776" s="139" t="s">
        <v>124</v>
      </c>
      <c r="E776" s="139" t="s">
        <v>492</v>
      </c>
      <c r="F776" s="139" t="s">
        <v>180</v>
      </c>
      <c r="G776" s="139" t="s">
        <v>1176</v>
      </c>
      <c r="H776" s="140">
        <v>3316</v>
      </c>
      <c r="I776" s="138">
        <v>3</v>
      </c>
      <c r="J776" s="143">
        <f>สกลนคร!F97</f>
        <v>225358.75</v>
      </c>
      <c r="K776" s="142">
        <f>สกลนคร!AF97</f>
        <v>276271.13</v>
      </c>
      <c r="L776" s="143">
        <f>สกลนคร!AG97</f>
        <v>232589.22</v>
      </c>
      <c r="M776" s="143">
        <f>สกลนคร!AH97</f>
        <v>209465.63</v>
      </c>
      <c r="N776" s="139"/>
      <c r="O776" s="139"/>
      <c r="P776" s="139"/>
      <c r="Q776" s="131">
        <f t="shared" si="29"/>
        <v>23123.589999999997</v>
      </c>
      <c r="R776" s="132">
        <f t="shared" si="30"/>
        <v>70.141501809408922</v>
      </c>
    </row>
    <row r="777" spans="1:18" x14ac:dyDescent="0.35">
      <c r="A777" s="138">
        <v>9</v>
      </c>
      <c r="B777" s="139" t="s">
        <v>61</v>
      </c>
      <c r="C777" s="139" t="s">
        <v>491</v>
      </c>
      <c r="D777" s="139" t="s">
        <v>124</v>
      </c>
      <c r="E777" s="139" t="s">
        <v>492</v>
      </c>
      <c r="F777" s="139" t="s">
        <v>180</v>
      </c>
      <c r="G777" s="139" t="s">
        <v>1177</v>
      </c>
      <c r="H777" s="140">
        <v>6867</v>
      </c>
      <c r="I777" s="138">
        <v>5</v>
      </c>
      <c r="J777" s="143">
        <f>สกลนคร!F98</f>
        <v>113951.14</v>
      </c>
      <c r="K777" s="142">
        <f>สกลนคร!AF98</f>
        <v>205039.35999999999</v>
      </c>
      <c r="L777" s="143">
        <f>สกลนคร!AG98</f>
        <v>470954.89</v>
      </c>
      <c r="M777" s="143">
        <f>สกลนคร!AH98</f>
        <v>486103.38</v>
      </c>
      <c r="N777" s="139"/>
      <c r="O777" s="139"/>
      <c r="P777" s="139"/>
      <c r="Q777" s="131">
        <f t="shared" si="29"/>
        <v>-15148.489999999991</v>
      </c>
      <c r="R777" s="132">
        <f t="shared" si="30"/>
        <v>68.582334352701324</v>
      </c>
    </row>
    <row r="778" spans="1:18" x14ac:dyDescent="0.35">
      <c r="A778" s="138">
        <v>10</v>
      </c>
      <c r="B778" s="139" t="s">
        <v>61</v>
      </c>
      <c r="C778" s="139" t="s">
        <v>491</v>
      </c>
      <c r="D778" s="139" t="s">
        <v>124</v>
      </c>
      <c r="E778" s="139" t="s">
        <v>492</v>
      </c>
      <c r="F778" s="139" t="s">
        <v>180</v>
      </c>
      <c r="G778" s="139" t="s">
        <v>1178</v>
      </c>
      <c r="H778" s="140">
        <v>3657</v>
      </c>
      <c r="I778" s="138">
        <v>3</v>
      </c>
      <c r="J778" s="143">
        <f>สกลนคร!F99</f>
        <v>185826.04</v>
      </c>
      <c r="K778" s="142">
        <f>สกลนคร!AF99</f>
        <v>261579.48</v>
      </c>
      <c r="L778" s="143">
        <f>สกลนคร!AG99</f>
        <v>331779.29000000004</v>
      </c>
      <c r="M778" s="143">
        <f>สกลนคร!AH99</f>
        <v>344730.08999999997</v>
      </c>
      <c r="N778" s="139"/>
      <c r="O778" s="139"/>
      <c r="P778" s="139"/>
      <c r="Q778" s="131">
        <f t="shared" si="29"/>
        <v>-12950.79999999993</v>
      </c>
      <c r="R778" s="132">
        <f t="shared" si="30"/>
        <v>90.724443532950517</v>
      </c>
    </row>
    <row r="779" spans="1:18" x14ac:dyDescent="0.35">
      <c r="A779" s="138">
        <v>11</v>
      </c>
      <c r="B779" s="139" t="s">
        <v>61</v>
      </c>
      <c r="C779" s="139" t="s">
        <v>491</v>
      </c>
      <c r="D779" s="139" t="s">
        <v>124</v>
      </c>
      <c r="E779" s="139" t="s">
        <v>492</v>
      </c>
      <c r="F779" s="139" t="s">
        <v>180</v>
      </c>
      <c r="G779" s="139" t="s">
        <v>1179</v>
      </c>
      <c r="H779" s="140">
        <v>6817</v>
      </c>
      <c r="I779" s="138">
        <v>5</v>
      </c>
      <c r="J779" s="143">
        <f>สกลนคร!F100</f>
        <v>119226.16</v>
      </c>
      <c r="K779" s="142">
        <f>สกลนคร!AF100</f>
        <v>156523.5</v>
      </c>
      <c r="L779" s="143">
        <f>สกลนคร!AG100</f>
        <v>290279.31</v>
      </c>
      <c r="M779" s="143">
        <f>สกลนคร!AH100</f>
        <v>290712.49</v>
      </c>
      <c r="N779" s="139"/>
      <c r="O779" s="139"/>
      <c r="P779" s="139"/>
      <c r="Q779" s="131">
        <f t="shared" si="29"/>
        <v>-433.17999999999302</v>
      </c>
      <c r="R779" s="132">
        <f t="shared" si="30"/>
        <v>42.581679624468244</v>
      </c>
    </row>
    <row r="780" spans="1:18" x14ac:dyDescent="0.35">
      <c r="A780" s="138">
        <v>12</v>
      </c>
      <c r="B780" s="139" t="s">
        <v>61</v>
      </c>
      <c r="C780" s="139" t="s">
        <v>491</v>
      </c>
      <c r="D780" s="139" t="s">
        <v>124</v>
      </c>
      <c r="E780" s="139" t="s">
        <v>492</v>
      </c>
      <c r="F780" s="139" t="s">
        <v>180</v>
      </c>
      <c r="G780" s="139" t="s">
        <v>1180</v>
      </c>
      <c r="H780" s="140">
        <v>5077</v>
      </c>
      <c r="I780" s="138">
        <v>4</v>
      </c>
      <c r="J780" s="143">
        <f>สกลนคร!F101</f>
        <v>60395.23</v>
      </c>
      <c r="K780" s="142">
        <f>สกลนคร!AF101</f>
        <v>147705.74</v>
      </c>
      <c r="L780" s="143">
        <f>สกลนคร!AG101</f>
        <v>567062.22</v>
      </c>
      <c r="M780" s="143">
        <f>สกลนคร!AH101</f>
        <v>566422.21</v>
      </c>
      <c r="N780" s="139"/>
      <c r="O780" s="139"/>
      <c r="P780" s="139"/>
      <c r="Q780" s="131">
        <f t="shared" si="29"/>
        <v>640.01000000000931</v>
      </c>
      <c r="R780" s="132">
        <f t="shared" si="30"/>
        <v>111.69238132755564</v>
      </c>
    </row>
    <row r="781" spans="1:18" x14ac:dyDescent="0.35">
      <c r="A781" s="138">
        <v>13</v>
      </c>
      <c r="B781" s="139" t="s">
        <v>61</v>
      </c>
      <c r="C781" s="139" t="s">
        <v>491</v>
      </c>
      <c r="D781" s="139" t="s">
        <v>124</v>
      </c>
      <c r="E781" s="139" t="s">
        <v>492</v>
      </c>
      <c r="F781" s="139" t="s">
        <v>180</v>
      </c>
      <c r="G781" s="139" t="s">
        <v>1181</v>
      </c>
      <c r="H781" s="140">
        <v>3046</v>
      </c>
      <c r="I781" s="138">
        <v>3</v>
      </c>
      <c r="J781" s="143">
        <f>สกลนคร!F102</f>
        <v>113145.85</v>
      </c>
      <c r="K781" s="142">
        <f>สกลนคร!AF102</f>
        <v>131730.80000000002</v>
      </c>
      <c r="L781" s="143">
        <f>สกลนคร!AG102</f>
        <v>419949.63</v>
      </c>
      <c r="M781" s="143">
        <f>สกลนคร!AH102</f>
        <v>392775.52</v>
      </c>
      <c r="N781" s="139"/>
      <c r="O781" s="139"/>
      <c r="P781" s="139"/>
      <c r="Q781" s="131">
        <f t="shared" si="29"/>
        <v>27174.109999999986</v>
      </c>
      <c r="R781" s="132">
        <f t="shared" si="30"/>
        <v>137.86921536441236</v>
      </c>
    </row>
    <row r="782" spans="1:18" x14ac:dyDescent="0.35">
      <c r="A782" s="138">
        <v>14</v>
      </c>
      <c r="B782" s="139" t="s">
        <v>61</v>
      </c>
      <c r="C782" s="139" t="s">
        <v>491</v>
      </c>
      <c r="D782" s="139" t="s">
        <v>124</v>
      </c>
      <c r="E782" s="139" t="s">
        <v>492</v>
      </c>
      <c r="F782" s="139" t="s">
        <v>180</v>
      </c>
      <c r="G782" s="139" t="s">
        <v>1182</v>
      </c>
      <c r="H782" s="140">
        <v>3486</v>
      </c>
      <c r="I782" s="138">
        <v>3</v>
      </c>
      <c r="J782" s="143">
        <f>สกลนคร!F103</f>
        <v>105476.03</v>
      </c>
      <c r="K782" s="142">
        <f>สกลนคร!AF103</f>
        <v>155079.41</v>
      </c>
      <c r="L782" s="143">
        <f>สกลนคร!AG103</f>
        <v>368634.35</v>
      </c>
      <c r="M782" s="143">
        <f>สกลนคร!AH103</f>
        <v>585900.26</v>
      </c>
      <c r="N782" s="139"/>
      <c r="O782" s="139"/>
      <c r="P782" s="139"/>
      <c r="Q782" s="131">
        <f t="shared" si="29"/>
        <v>-217265.91000000003</v>
      </c>
      <c r="R782" s="132">
        <f t="shared" si="30"/>
        <v>105.74708835341364</v>
      </c>
    </row>
    <row r="783" spans="1:18" x14ac:dyDescent="0.35">
      <c r="A783" s="138">
        <v>15</v>
      </c>
      <c r="B783" s="139" t="s">
        <v>61</v>
      </c>
      <c r="C783" s="139" t="s">
        <v>491</v>
      </c>
      <c r="D783" s="139" t="s">
        <v>124</v>
      </c>
      <c r="E783" s="139" t="s">
        <v>492</v>
      </c>
      <c r="F783" s="139" t="s">
        <v>180</v>
      </c>
      <c r="G783" s="139" t="s">
        <v>1183</v>
      </c>
      <c r="H783" s="140">
        <v>4158</v>
      </c>
      <c r="I783" s="138">
        <v>3</v>
      </c>
      <c r="J783" s="143">
        <f>สกลนคร!F104</f>
        <v>116734.26</v>
      </c>
      <c r="K783" s="142">
        <f>สกลนคร!AF104</f>
        <v>177376.91</v>
      </c>
      <c r="L783" s="143">
        <f>สกลนคร!AG104</f>
        <v>538331.43999999994</v>
      </c>
      <c r="M783" s="143">
        <f>สกลนคร!AH104</f>
        <v>552287.29</v>
      </c>
      <c r="N783" s="139"/>
      <c r="O783" s="139"/>
      <c r="P783" s="139"/>
      <c r="Q783" s="131">
        <f t="shared" si="29"/>
        <v>-13955.850000000093</v>
      </c>
      <c r="R783" s="132">
        <f t="shared" si="30"/>
        <v>129.46884078884077</v>
      </c>
    </row>
    <row r="784" spans="1:18" x14ac:dyDescent="0.35">
      <c r="A784" s="138">
        <v>16</v>
      </c>
      <c r="B784" s="139" t="s">
        <v>61</v>
      </c>
      <c r="C784" s="139" t="s">
        <v>491</v>
      </c>
      <c r="D784" s="139" t="s">
        <v>124</v>
      </c>
      <c r="E784" s="139" t="s">
        <v>492</v>
      </c>
      <c r="F784" s="139" t="s">
        <v>180</v>
      </c>
      <c r="G784" s="139" t="s">
        <v>1184</v>
      </c>
      <c r="H784" s="140">
        <v>4935</v>
      </c>
      <c r="I784" s="138">
        <v>4</v>
      </c>
      <c r="J784" s="143">
        <f>สกลนคร!F105</f>
        <v>316765.90000000002</v>
      </c>
      <c r="K784" s="142">
        <f>สกลนคร!AF105</f>
        <v>483788.17000000004</v>
      </c>
      <c r="L784" s="143">
        <f>สกลนคร!AG105</f>
        <v>648275.76</v>
      </c>
      <c r="M784" s="143">
        <f>สกลนคร!AH105</f>
        <v>609485.44999999995</v>
      </c>
      <c r="N784" s="139"/>
      <c r="O784" s="139"/>
      <c r="P784" s="139"/>
      <c r="Q784" s="131">
        <f t="shared" si="29"/>
        <v>38790.310000000056</v>
      </c>
      <c r="R784" s="132">
        <f t="shared" si="30"/>
        <v>131.36286930091185</v>
      </c>
    </row>
    <row r="785" spans="1:18" x14ac:dyDescent="0.35">
      <c r="A785" s="138">
        <v>17</v>
      </c>
      <c r="B785" s="139" t="s">
        <v>61</v>
      </c>
      <c r="C785" s="139" t="s">
        <v>491</v>
      </c>
      <c r="D785" s="139" t="s">
        <v>124</v>
      </c>
      <c r="E785" s="139" t="s">
        <v>492</v>
      </c>
      <c r="F785" s="139" t="s">
        <v>180</v>
      </c>
      <c r="G785" s="139" t="s">
        <v>1185</v>
      </c>
      <c r="H785" s="140">
        <v>4567</v>
      </c>
      <c r="I785" s="138">
        <v>4</v>
      </c>
      <c r="J785" s="143">
        <f>สกลนคร!F106</f>
        <v>425820.85</v>
      </c>
      <c r="K785" s="142">
        <f>สกลนคร!AF106</f>
        <v>1648462.37</v>
      </c>
      <c r="L785" s="143">
        <f>สกลนคร!AG106</f>
        <v>2691214.65</v>
      </c>
      <c r="M785" s="143">
        <f>สกลนคร!AH106</f>
        <v>1533289.42</v>
      </c>
      <c r="N785" s="139"/>
      <c r="O785" s="139"/>
      <c r="P785" s="139"/>
      <c r="Q785" s="131">
        <f t="shared" si="29"/>
        <v>1157925.23</v>
      </c>
      <c r="R785" s="132">
        <f t="shared" si="30"/>
        <v>589.27406393693889</v>
      </c>
    </row>
    <row r="786" spans="1:18" x14ac:dyDescent="0.35">
      <c r="A786" s="138">
        <v>18</v>
      </c>
      <c r="B786" s="139" t="s">
        <v>61</v>
      </c>
      <c r="C786" s="139" t="s">
        <v>491</v>
      </c>
      <c r="D786" s="139" t="s">
        <v>124</v>
      </c>
      <c r="E786" s="139" t="s">
        <v>492</v>
      </c>
      <c r="F786" s="139" t="s">
        <v>180</v>
      </c>
      <c r="G786" s="139" t="s">
        <v>1186</v>
      </c>
      <c r="H786" s="140">
        <v>2903</v>
      </c>
      <c r="I786" s="138">
        <v>2</v>
      </c>
      <c r="J786" s="143">
        <f>สกลนคร!F107</f>
        <v>282622.5</v>
      </c>
      <c r="K786" s="142">
        <f>สกลนคร!AF107</f>
        <v>325238.14</v>
      </c>
      <c r="L786" s="143">
        <f>สกลนคร!AG107</f>
        <v>530801.94999999995</v>
      </c>
      <c r="M786" s="143">
        <f>สกลนคร!AH107</f>
        <v>513418.35000000003</v>
      </c>
      <c r="N786" s="139"/>
      <c r="O786" s="139"/>
      <c r="P786" s="139"/>
      <c r="Q786" s="131">
        <f t="shared" si="29"/>
        <v>17383.599999999919</v>
      </c>
      <c r="R786" s="132">
        <f t="shared" si="30"/>
        <v>182.84600413365482</v>
      </c>
    </row>
    <row r="787" spans="1:18" x14ac:dyDescent="0.35">
      <c r="A787" s="138">
        <v>19</v>
      </c>
      <c r="B787" s="139" t="s">
        <v>61</v>
      </c>
      <c r="C787" s="139" t="s">
        <v>491</v>
      </c>
      <c r="D787" s="139" t="s">
        <v>124</v>
      </c>
      <c r="E787" s="139" t="s">
        <v>492</v>
      </c>
      <c r="F787" s="139" t="s">
        <v>180</v>
      </c>
      <c r="G787" s="139" t="s">
        <v>1187</v>
      </c>
      <c r="H787" s="140">
        <v>3112</v>
      </c>
      <c r="I787" s="138">
        <v>3</v>
      </c>
      <c r="J787" s="143">
        <f>สกลนคร!F108</f>
        <v>119471.94</v>
      </c>
      <c r="K787" s="142">
        <f>สกลนคร!AF108</f>
        <v>203499.49</v>
      </c>
      <c r="L787" s="143">
        <f>สกลนคร!AG108</f>
        <v>285289.67000000004</v>
      </c>
      <c r="M787" s="143">
        <f>สกลนคร!AH108</f>
        <v>332305.69</v>
      </c>
      <c r="N787" s="139"/>
      <c r="O787" s="139"/>
      <c r="P787" s="139"/>
      <c r="Q787" s="131">
        <f t="shared" si="29"/>
        <v>-47016.01999999996</v>
      </c>
      <c r="R787" s="132">
        <f t="shared" si="30"/>
        <v>91.674058483290509</v>
      </c>
    </row>
    <row r="788" spans="1:18" s="150" customFormat="1" x14ac:dyDescent="0.35">
      <c r="A788" s="144">
        <v>8</v>
      </c>
      <c r="B788" s="145" t="s">
        <v>61</v>
      </c>
      <c r="C788" s="145"/>
      <c r="D788" s="145"/>
      <c r="E788" s="145" t="s">
        <v>77</v>
      </c>
      <c r="F788" s="145"/>
      <c r="G788" s="145" t="s">
        <v>494</v>
      </c>
      <c r="H788" s="151">
        <f>SUM(H770:H787)</f>
        <v>77963</v>
      </c>
      <c r="I788" s="144"/>
      <c r="J788" s="147">
        <f>SUM(J769:J787)</f>
        <v>3306417.1599999997</v>
      </c>
      <c r="K788" s="147">
        <f>SUM(K769:K787)</f>
        <v>5520562.1299999999</v>
      </c>
      <c r="L788" s="147">
        <f>SUM(L769:L787)</f>
        <v>10837283.939999998</v>
      </c>
      <c r="M788" s="147">
        <f>SUM(M769:M787)</f>
        <v>9476938.0399999991</v>
      </c>
      <c r="N788" s="145">
        <v>18</v>
      </c>
      <c r="O788" s="145">
        <v>18</v>
      </c>
      <c r="P788" s="145">
        <f>N788-O788</f>
        <v>0</v>
      </c>
      <c r="Q788" s="148">
        <f t="shared" si="29"/>
        <v>1360345.8999999985</v>
      </c>
      <c r="R788" s="149">
        <f>L788/H788</f>
        <v>139.0054761874222</v>
      </c>
    </row>
    <row r="789" spans="1:18" x14ac:dyDescent="0.35">
      <c r="A789" s="138">
        <v>1</v>
      </c>
      <c r="B789" s="139" t="s">
        <v>61</v>
      </c>
      <c r="C789" s="139" t="s">
        <v>495</v>
      </c>
      <c r="D789" s="139" t="s">
        <v>129</v>
      </c>
      <c r="E789" s="139" t="s">
        <v>496</v>
      </c>
      <c r="F789" s="139" t="s">
        <v>210</v>
      </c>
      <c r="G789" s="139" t="s">
        <v>497</v>
      </c>
      <c r="H789" s="140"/>
      <c r="I789" s="138"/>
      <c r="J789" s="141"/>
      <c r="K789" s="142"/>
      <c r="L789" s="143"/>
      <c r="M789" s="143"/>
      <c r="N789" s="139"/>
      <c r="O789" s="139"/>
      <c r="P789" s="139"/>
    </row>
    <row r="790" spans="1:18" x14ac:dyDescent="0.35">
      <c r="A790" s="138">
        <v>2</v>
      </c>
      <c r="B790" s="139" t="s">
        <v>61</v>
      </c>
      <c r="C790" s="139" t="s">
        <v>495</v>
      </c>
      <c r="D790" s="139" t="s">
        <v>129</v>
      </c>
      <c r="E790" s="139" t="s">
        <v>496</v>
      </c>
      <c r="F790" s="139" t="s">
        <v>180</v>
      </c>
      <c r="G790" s="139" t="s">
        <v>1188</v>
      </c>
      <c r="H790" s="140">
        <v>2783</v>
      </c>
      <c r="I790" s="138">
        <v>2</v>
      </c>
      <c r="J790" s="143">
        <f>สกลนคร!F109</f>
        <v>202575.48</v>
      </c>
      <c r="K790" s="142">
        <f>สกลนคร!AF109</f>
        <v>238150.73</v>
      </c>
      <c r="L790" s="143">
        <f>สกลนคร!AG109</f>
        <v>365187.28</v>
      </c>
      <c r="M790" s="143">
        <f>สกลนคร!AH109</f>
        <v>404262.45999999996</v>
      </c>
      <c r="N790" s="139"/>
      <c r="O790" s="139"/>
      <c r="P790" s="139"/>
      <c r="Q790" s="131">
        <f t="shared" si="29"/>
        <v>-39075.179999999935</v>
      </c>
      <c r="R790" s="132">
        <f t="shared" si="30"/>
        <v>131.22072583542939</v>
      </c>
    </row>
    <row r="791" spans="1:18" x14ac:dyDescent="0.35">
      <c r="A791" s="138">
        <v>3</v>
      </c>
      <c r="B791" s="139" t="s">
        <v>61</v>
      </c>
      <c r="C791" s="139" t="s">
        <v>495</v>
      </c>
      <c r="D791" s="139" t="s">
        <v>129</v>
      </c>
      <c r="E791" s="139" t="s">
        <v>496</v>
      </c>
      <c r="F791" s="139" t="s">
        <v>180</v>
      </c>
      <c r="G791" s="139" t="s">
        <v>1189</v>
      </c>
      <c r="H791" s="140">
        <v>3884</v>
      </c>
      <c r="I791" s="138">
        <v>3</v>
      </c>
      <c r="J791" s="143">
        <f>สกลนคร!F110</f>
        <v>289943.57</v>
      </c>
      <c r="K791" s="142">
        <f>สกลนคร!AF110</f>
        <v>319500</v>
      </c>
      <c r="L791" s="143">
        <f>สกลนคร!AG110</f>
        <v>434785.38</v>
      </c>
      <c r="M791" s="143">
        <f>สกลนคร!AH110</f>
        <v>449216.46</v>
      </c>
      <c r="N791" s="139"/>
      <c r="O791" s="139"/>
      <c r="P791" s="139"/>
      <c r="Q791" s="131">
        <f t="shared" si="29"/>
        <v>-14431.080000000016</v>
      </c>
      <c r="R791" s="132">
        <f t="shared" si="30"/>
        <v>111.94268280123585</v>
      </c>
    </row>
    <row r="792" spans="1:18" x14ac:dyDescent="0.35">
      <c r="A792" s="138">
        <v>4</v>
      </c>
      <c r="B792" s="139" t="s">
        <v>61</v>
      </c>
      <c r="C792" s="139" t="s">
        <v>495</v>
      </c>
      <c r="D792" s="139" t="s">
        <v>129</v>
      </c>
      <c r="E792" s="139" t="s">
        <v>496</v>
      </c>
      <c r="F792" s="139" t="s">
        <v>180</v>
      </c>
      <c r="G792" s="139" t="s">
        <v>1190</v>
      </c>
      <c r="H792" s="140">
        <v>4358</v>
      </c>
      <c r="I792" s="138">
        <v>3</v>
      </c>
      <c r="J792" s="143">
        <f>สกลนคร!F111</f>
        <v>131141.26999999999</v>
      </c>
      <c r="K792" s="142">
        <f>สกลนคร!AF111</f>
        <v>181763.38999999998</v>
      </c>
      <c r="L792" s="143">
        <f>สกลนคร!AG111</f>
        <v>495609.81</v>
      </c>
      <c r="M792" s="143">
        <f>สกลนคร!AH111</f>
        <v>564003.1</v>
      </c>
      <c r="N792" s="139"/>
      <c r="O792" s="139"/>
      <c r="P792" s="139"/>
      <c r="Q792" s="131">
        <f t="shared" si="29"/>
        <v>-68393.289999999979</v>
      </c>
      <c r="R792" s="132">
        <f t="shared" si="30"/>
        <v>113.72414180816888</v>
      </c>
    </row>
    <row r="793" spans="1:18" x14ac:dyDescent="0.35">
      <c r="A793" s="138">
        <v>5</v>
      </c>
      <c r="B793" s="139" t="s">
        <v>61</v>
      </c>
      <c r="C793" s="139" t="s">
        <v>495</v>
      </c>
      <c r="D793" s="139" t="s">
        <v>129</v>
      </c>
      <c r="E793" s="139" t="s">
        <v>496</v>
      </c>
      <c r="F793" s="139" t="s">
        <v>180</v>
      </c>
      <c r="G793" s="139" t="s">
        <v>1191</v>
      </c>
      <c r="H793" s="140">
        <v>1985</v>
      </c>
      <c r="I793" s="138">
        <v>2</v>
      </c>
      <c r="J793" s="143">
        <f>สกลนคร!F112</f>
        <v>47111.66</v>
      </c>
      <c r="K793" s="142">
        <f>สกลนคร!AF112</f>
        <v>78502.67</v>
      </c>
      <c r="L793" s="143">
        <f>สกลนคร!AG112</f>
        <v>417407.63</v>
      </c>
      <c r="M793" s="143">
        <f>สกลนคร!AH112</f>
        <v>411047.64</v>
      </c>
      <c r="N793" s="139"/>
      <c r="O793" s="139"/>
      <c r="P793" s="139"/>
      <c r="Q793" s="131">
        <f t="shared" si="29"/>
        <v>6359.9899999999907</v>
      </c>
      <c r="R793" s="132">
        <f t="shared" si="30"/>
        <v>210.28092191435769</v>
      </c>
    </row>
    <row r="794" spans="1:18" x14ac:dyDescent="0.35">
      <c r="A794" s="138">
        <v>6</v>
      </c>
      <c r="B794" s="139" t="s">
        <v>61</v>
      </c>
      <c r="C794" s="139" t="s">
        <v>495</v>
      </c>
      <c r="D794" s="139" t="s">
        <v>129</v>
      </c>
      <c r="E794" s="139" t="s">
        <v>496</v>
      </c>
      <c r="F794" s="139" t="s">
        <v>180</v>
      </c>
      <c r="G794" s="139" t="s">
        <v>1192</v>
      </c>
      <c r="H794" s="140">
        <v>4265</v>
      </c>
      <c r="I794" s="138">
        <v>3</v>
      </c>
      <c r="J794" s="143">
        <f>สกลนคร!F113</f>
        <v>60860.55</v>
      </c>
      <c r="K794" s="142">
        <f>สกลนคร!AF113</f>
        <v>72588.210000000006</v>
      </c>
      <c r="L794" s="143">
        <f>สกลนคร!AG113</f>
        <v>523166.73</v>
      </c>
      <c r="M794" s="143">
        <f>สกลนคร!AH113</f>
        <v>636461.39</v>
      </c>
      <c r="N794" s="139"/>
      <c r="O794" s="139"/>
      <c r="P794" s="139"/>
      <c r="Q794" s="131">
        <f t="shared" si="29"/>
        <v>-113294.66000000003</v>
      </c>
      <c r="R794" s="132">
        <f t="shared" si="30"/>
        <v>122.6651184056272</v>
      </c>
    </row>
    <row r="795" spans="1:18" x14ac:dyDescent="0.35">
      <c r="A795" s="138">
        <v>7</v>
      </c>
      <c r="B795" s="139" t="s">
        <v>61</v>
      </c>
      <c r="C795" s="139" t="s">
        <v>495</v>
      </c>
      <c r="D795" s="139" t="s">
        <v>129</v>
      </c>
      <c r="E795" s="139" t="s">
        <v>496</v>
      </c>
      <c r="F795" s="139" t="s">
        <v>180</v>
      </c>
      <c r="G795" s="139" t="s">
        <v>1193</v>
      </c>
      <c r="H795" s="140">
        <v>2947</v>
      </c>
      <c r="I795" s="138">
        <v>2</v>
      </c>
      <c r="J795" s="143">
        <f>สกลนคร!F114</f>
        <v>201477.11</v>
      </c>
      <c r="K795" s="142">
        <f>สกลนคร!AF114</f>
        <v>236783.74</v>
      </c>
      <c r="L795" s="143">
        <f>สกลนคร!AG114</f>
        <v>299267.01</v>
      </c>
      <c r="M795" s="143">
        <f>สกลนคร!AH114</f>
        <v>360080.18</v>
      </c>
      <c r="N795" s="139"/>
      <c r="O795" s="139"/>
      <c r="P795" s="139"/>
      <c r="Q795" s="131">
        <f t="shared" si="29"/>
        <v>-60813.169999999984</v>
      </c>
      <c r="R795" s="132">
        <f t="shared" si="30"/>
        <v>101.54971496437055</v>
      </c>
    </row>
    <row r="796" spans="1:18" s="150" customFormat="1" x14ac:dyDescent="0.35">
      <c r="A796" s="144">
        <v>9</v>
      </c>
      <c r="B796" s="145" t="s">
        <v>61</v>
      </c>
      <c r="C796" s="145"/>
      <c r="D796" s="145"/>
      <c r="E796" s="145" t="s">
        <v>77</v>
      </c>
      <c r="F796" s="145"/>
      <c r="G796" s="145" t="s">
        <v>498</v>
      </c>
      <c r="H796" s="151">
        <f>SUM(H790:H795)</f>
        <v>20222</v>
      </c>
      <c r="I796" s="144"/>
      <c r="J796" s="147">
        <f>SUM(J789:J795)</f>
        <v>933109.64000000013</v>
      </c>
      <c r="K796" s="147">
        <f>SUM(K789:K795)</f>
        <v>1127288.74</v>
      </c>
      <c r="L796" s="147">
        <f>SUM(L789:L795)</f>
        <v>2535423.84</v>
      </c>
      <c r="M796" s="147">
        <f>SUM(M789:M795)</f>
        <v>2825071.2300000004</v>
      </c>
      <c r="N796" s="145">
        <v>6</v>
      </c>
      <c r="O796" s="145">
        <v>6</v>
      </c>
      <c r="P796" s="145">
        <f>N796-O796</f>
        <v>0</v>
      </c>
      <c r="Q796" s="148">
        <f t="shared" si="29"/>
        <v>-289647.3900000006</v>
      </c>
      <c r="R796" s="149">
        <f>L796/H796</f>
        <v>125.37947977450301</v>
      </c>
    </row>
    <row r="797" spans="1:18" x14ac:dyDescent="0.35">
      <c r="A797" s="138">
        <v>1</v>
      </c>
      <c r="B797" s="139" t="s">
        <v>61</v>
      </c>
      <c r="C797" s="139" t="s">
        <v>499</v>
      </c>
      <c r="D797" s="139" t="s">
        <v>134</v>
      </c>
      <c r="E797" s="139" t="s">
        <v>500</v>
      </c>
      <c r="F797" s="139" t="s">
        <v>210</v>
      </c>
      <c r="G797" s="139" t="s">
        <v>501</v>
      </c>
      <c r="H797" s="140"/>
      <c r="I797" s="138"/>
      <c r="J797" s="141"/>
      <c r="K797" s="142"/>
      <c r="L797" s="143"/>
      <c r="M797" s="143"/>
      <c r="N797" s="139"/>
      <c r="O797" s="139"/>
      <c r="P797" s="139"/>
    </row>
    <row r="798" spans="1:18" x14ac:dyDescent="0.35">
      <c r="A798" s="138">
        <v>2</v>
      </c>
      <c r="B798" s="139" t="s">
        <v>61</v>
      </c>
      <c r="C798" s="139" t="s">
        <v>499</v>
      </c>
      <c r="D798" s="139" t="s">
        <v>134</v>
      </c>
      <c r="E798" s="139" t="s">
        <v>500</v>
      </c>
      <c r="F798" s="139" t="s">
        <v>180</v>
      </c>
      <c r="G798" s="139" t="s">
        <v>1194</v>
      </c>
      <c r="H798" s="140">
        <v>4403</v>
      </c>
      <c r="I798" s="138">
        <v>3</v>
      </c>
      <c r="J798" s="143">
        <f>สกลนคร!F115</f>
        <v>148262.59</v>
      </c>
      <c r="K798" s="142">
        <f>สกลนคร!AF115</f>
        <v>370709.63999999996</v>
      </c>
      <c r="L798" s="143">
        <f>สกลนคร!AG115</f>
        <v>659485.52</v>
      </c>
      <c r="M798" s="143">
        <f>สกลนคร!AH115</f>
        <v>611014.42000000004</v>
      </c>
      <c r="N798" s="139"/>
      <c r="O798" s="139"/>
      <c r="P798" s="139"/>
      <c r="Q798" s="131">
        <f t="shared" si="29"/>
        <v>48471.099999999977</v>
      </c>
      <c r="R798" s="132">
        <f t="shared" si="30"/>
        <v>149.78094935271406</v>
      </c>
    </row>
    <row r="799" spans="1:18" x14ac:dyDescent="0.35">
      <c r="A799" s="138">
        <v>3</v>
      </c>
      <c r="B799" s="139" t="s">
        <v>61</v>
      </c>
      <c r="C799" s="139" t="s">
        <v>499</v>
      </c>
      <c r="D799" s="139" t="s">
        <v>134</v>
      </c>
      <c r="E799" s="139" t="s">
        <v>500</v>
      </c>
      <c r="F799" s="139" t="s">
        <v>180</v>
      </c>
      <c r="G799" s="139" t="s">
        <v>1195</v>
      </c>
      <c r="H799" s="140">
        <v>5267</v>
      </c>
      <c r="I799" s="138">
        <v>4</v>
      </c>
      <c r="J799" s="143">
        <f>สกลนคร!F116</f>
        <v>437584.66</v>
      </c>
      <c r="K799" s="142">
        <f>สกลนคร!AF116</f>
        <v>475447.88999999996</v>
      </c>
      <c r="L799" s="143">
        <f>สกลนคร!AG116</f>
        <v>657642.36</v>
      </c>
      <c r="M799" s="143">
        <f>สกลนคร!AH116</f>
        <v>565911.25</v>
      </c>
      <c r="N799" s="139"/>
      <c r="O799" s="139"/>
      <c r="P799" s="139"/>
      <c r="Q799" s="131">
        <f t="shared" si="29"/>
        <v>91731.109999999986</v>
      </c>
      <c r="R799" s="132">
        <f t="shared" si="30"/>
        <v>124.86089994304157</v>
      </c>
    </row>
    <row r="800" spans="1:18" x14ac:dyDescent="0.35">
      <c r="A800" s="138">
        <v>4</v>
      </c>
      <c r="B800" s="139" t="s">
        <v>61</v>
      </c>
      <c r="C800" s="139" t="s">
        <v>499</v>
      </c>
      <c r="D800" s="139" t="s">
        <v>134</v>
      </c>
      <c r="E800" s="139" t="s">
        <v>500</v>
      </c>
      <c r="F800" s="139" t="s">
        <v>180</v>
      </c>
      <c r="G800" s="139" t="s">
        <v>1196</v>
      </c>
      <c r="H800" s="140">
        <v>5254</v>
      </c>
      <c r="I800" s="138">
        <v>4</v>
      </c>
      <c r="J800" s="143">
        <f>สกลนคร!F117</f>
        <v>661499.69999999995</v>
      </c>
      <c r="K800" s="142">
        <f>สกลนคร!AF117</f>
        <v>701340.51</v>
      </c>
      <c r="L800" s="143">
        <f>สกลนคร!AG117</f>
        <v>656858.34000000008</v>
      </c>
      <c r="M800" s="143">
        <f>สกลนคร!AH117</f>
        <v>612427.25</v>
      </c>
      <c r="N800" s="139"/>
      <c r="O800" s="139"/>
      <c r="P800" s="139"/>
      <c r="Q800" s="131">
        <f t="shared" si="29"/>
        <v>44431.090000000084</v>
      </c>
      <c r="R800" s="132">
        <f t="shared" si="30"/>
        <v>125.02062047963457</v>
      </c>
    </row>
    <row r="801" spans="1:18" x14ac:dyDescent="0.35">
      <c r="A801" s="138">
        <v>5</v>
      </c>
      <c r="B801" s="139" t="s">
        <v>61</v>
      </c>
      <c r="C801" s="139" t="s">
        <v>499</v>
      </c>
      <c r="D801" s="139" t="s">
        <v>134</v>
      </c>
      <c r="E801" s="139" t="s">
        <v>500</v>
      </c>
      <c r="F801" s="139" t="s">
        <v>180</v>
      </c>
      <c r="G801" s="139" t="s">
        <v>1197</v>
      </c>
      <c r="H801" s="140">
        <v>3104</v>
      </c>
      <c r="I801" s="138">
        <v>3</v>
      </c>
      <c r="J801" s="143">
        <f>สกลนคร!F118</f>
        <v>442255.46</v>
      </c>
      <c r="K801" s="142">
        <f>สกลนคร!AF118</f>
        <v>529579.85000000009</v>
      </c>
      <c r="L801" s="143">
        <f>สกลนคร!AG118</f>
        <v>591985.33000000007</v>
      </c>
      <c r="M801" s="143">
        <f>สกลนคร!AH118</f>
        <v>534927.19000000006</v>
      </c>
      <c r="N801" s="139"/>
      <c r="O801" s="139"/>
      <c r="P801" s="139"/>
      <c r="Q801" s="131">
        <f t="shared" si="29"/>
        <v>57058.140000000014</v>
      </c>
      <c r="R801" s="132">
        <f t="shared" si="30"/>
        <v>190.71692332474228</v>
      </c>
    </row>
    <row r="802" spans="1:18" x14ac:dyDescent="0.35">
      <c r="A802" s="138">
        <v>6</v>
      </c>
      <c r="B802" s="139" t="s">
        <v>61</v>
      </c>
      <c r="C802" s="139" t="s">
        <v>499</v>
      </c>
      <c r="D802" s="139" t="s">
        <v>134</v>
      </c>
      <c r="E802" s="139" t="s">
        <v>500</v>
      </c>
      <c r="F802" s="139" t="s">
        <v>180</v>
      </c>
      <c r="G802" s="139" t="s">
        <v>1198</v>
      </c>
      <c r="H802" s="140">
        <v>5560</v>
      </c>
      <c r="I802" s="138">
        <v>4</v>
      </c>
      <c r="J802" s="143">
        <f>สกลนคร!F119</f>
        <v>836293.54</v>
      </c>
      <c r="K802" s="142">
        <f>สกลนคร!AF119</f>
        <v>853677.45000000007</v>
      </c>
      <c r="L802" s="143">
        <f>สกลนคร!AG119</f>
        <v>640029.47</v>
      </c>
      <c r="M802" s="143">
        <f>สกลนคร!AH119</f>
        <v>596123.71000000008</v>
      </c>
      <c r="N802" s="139"/>
      <c r="O802" s="139"/>
      <c r="P802" s="139"/>
      <c r="Q802" s="131">
        <f t="shared" si="29"/>
        <v>43905.759999999893</v>
      </c>
      <c r="R802" s="132">
        <f t="shared" si="30"/>
        <v>115.11321402877698</v>
      </c>
    </row>
    <row r="803" spans="1:18" x14ac:dyDescent="0.35">
      <c r="A803" s="138">
        <v>7</v>
      </c>
      <c r="B803" s="139" t="s">
        <v>61</v>
      </c>
      <c r="C803" s="139" t="s">
        <v>499</v>
      </c>
      <c r="D803" s="139" t="s">
        <v>134</v>
      </c>
      <c r="E803" s="139" t="s">
        <v>500</v>
      </c>
      <c r="F803" s="139" t="s">
        <v>180</v>
      </c>
      <c r="G803" s="139" t="s">
        <v>1199</v>
      </c>
      <c r="H803" s="140">
        <v>4224</v>
      </c>
      <c r="I803" s="138">
        <v>3</v>
      </c>
      <c r="J803" s="143">
        <f>สกลนคร!F120</f>
        <v>813582</v>
      </c>
      <c r="K803" s="142">
        <f>สกลนคร!AF120</f>
        <v>834479.59</v>
      </c>
      <c r="L803" s="143">
        <f>สกลนคร!AG120</f>
        <v>610031.80000000005</v>
      </c>
      <c r="M803" s="143">
        <f>สกลนคร!AH120</f>
        <v>564666.92999999993</v>
      </c>
      <c r="N803" s="139"/>
      <c r="O803" s="139"/>
      <c r="P803" s="139"/>
      <c r="Q803" s="131">
        <f t="shared" si="29"/>
        <v>45364.870000000112</v>
      </c>
      <c r="R803" s="132">
        <f t="shared" si="30"/>
        <v>144.42040719696971</v>
      </c>
    </row>
    <row r="804" spans="1:18" x14ac:dyDescent="0.35">
      <c r="A804" s="138">
        <v>8</v>
      </c>
      <c r="B804" s="139" t="s">
        <v>61</v>
      </c>
      <c r="C804" s="139" t="s">
        <v>499</v>
      </c>
      <c r="D804" s="139" t="s">
        <v>134</v>
      </c>
      <c r="E804" s="139" t="s">
        <v>500</v>
      </c>
      <c r="F804" s="139" t="s">
        <v>180</v>
      </c>
      <c r="G804" s="139" t="s">
        <v>1200</v>
      </c>
      <c r="H804" s="140">
        <v>6946</v>
      </c>
      <c r="I804" s="138">
        <v>5</v>
      </c>
      <c r="J804" s="143">
        <f>สกลนคร!F121</f>
        <v>611512.52</v>
      </c>
      <c r="K804" s="142">
        <f>สกลนคร!AF121</f>
        <v>655528.52</v>
      </c>
      <c r="L804" s="143">
        <f>สกลนคร!AG121</f>
        <v>750893.59000000008</v>
      </c>
      <c r="M804" s="143">
        <f>สกลนคร!AH121</f>
        <v>636326.62</v>
      </c>
      <c r="N804" s="139"/>
      <c r="O804" s="139"/>
      <c r="P804" s="139"/>
      <c r="Q804" s="131">
        <f t="shared" si="29"/>
        <v>114566.97000000009</v>
      </c>
      <c r="R804" s="132">
        <f t="shared" si="30"/>
        <v>108.10446156061043</v>
      </c>
    </row>
    <row r="805" spans="1:18" x14ac:dyDescent="0.35">
      <c r="A805" s="138">
        <v>9</v>
      </c>
      <c r="B805" s="139" t="s">
        <v>61</v>
      </c>
      <c r="C805" s="139" t="s">
        <v>499</v>
      </c>
      <c r="D805" s="139" t="s">
        <v>134</v>
      </c>
      <c r="E805" s="139" t="s">
        <v>500</v>
      </c>
      <c r="F805" s="139" t="s">
        <v>180</v>
      </c>
      <c r="G805" s="139" t="s">
        <v>1201</v>
      </c>
      <c r="H805" s="140">
        <v>4263</v>
      </c>
      <c r="I805" s="138">
        <v>3</v>
      </c>
      <c r="J805" s="143">
        <f>สกลนคร!F122</f>
        <v>480662.5</v>
      </c>
      <c r="K805" s="142">
        <f>สกลนคร!AF122</f>
        <v>512123.2</v>
      </c>
      <c r="L805" s="143">
        <f>สกลนคร!AG122</f>
        <v>525015.17000000004</v>
      </c>
      <c r="M805" s="143">
        <f>สกลนคร!AH122</f>
        <v>469458.93</v>
      </c>
      <c r="N805" s="139"/>
      <c r="O805" s="139"/>
      <c r="P805" s="139"/>
      <c r="Q805" s="131">
        <f t="shared" si="29"/>
        <v>55556.240000000049</v>
      </c>
      <c r="R805" s="132">
        <f t="shared" si="30"/>
        <v>123.15626788646495</v>
      </c>
    </row>
    <row r="806" spans="1:18" x14ac:dyDescent="0.35">
      <c r="A806" s="138">
        <v>10</v>
      </c>
      <c r="B806" s="139" t="s">
        <v>61</v>
      </c>
      <c r="C806" s="139" t="s">
        <v>499</v>
      </c>
      <c r="D806" s="139" t="s">
        <v>134</v>
      </c>
      <c r="E806" s="139" t="s">
        <v>500</v>
      </c>
      <c r="F806" s="139" t="s">
        <v>180</v>
      </c>
      <c r="G806" s="139" t="s">
        <v>1202</v>
      </c>
      <c r="H806" s="140">
        <v>3035</v>
      </c>
      <c r="I806" s="138">
        <v>3</v>
      </c>
      <c r="J806" s="143">
        <f>สกลนคร!F123</f>
        <v>423844.98</v>
      </c>
      <c r="K806" s="142">
        <f>สกลนคร!AF123</f>
        <v>450921.5</v>
      </c>
      <c r="L806" s="143">
        <f>สกลนคร!AG123</f>
        <v>474467.9</v>
      </c>
      <c r="M806" s="143">
        <f>สกลนคร!AH123</f>
        <v>404026.58</v>
      </c>
      <c r="N806" s="139"/>
      <c r="O806" s="139"/>
      <c r="P806" s="139"/>
      <c r="Q806" s="131">
        <f t="shared" si="29"/>
        <v>70441.320000000007</v>
      </c>
      <c r="R806" s="132">
        <f t="shared" si="30"/>
        <v>156.33209225700165</v>
      </c>
    </row>
    <row r="807" spans="1:18" x14ac:dyDescent="0.35">
      <c r="A807" s="138">
        <v>11</v>
      </c>
      <c r="B807" s="139" t="s">
        <v>61</v>
      </c>
      <c r="C807" s="139" t="s">
        <v>499</v>
      </c>
      <c r="D807" s="139" t="s">
        <v>134</v>
      </c>
      <c r="E807" s="139" t="s">
        <v>500</v>
      </c>
      <c r="F807" s="139" t="s">
        <v>180</v>
      </c>
      <c r="G807" s="139" t="s">
        <v>1203</v>
      </c>
      <c r="H807" s="140">
        <v>3444</v>
      </c>
      <c r="I807" s="138">
        <v>3</v>
      </c>
      <c r="J807" s="143">
        <f>สกลนคร!F124</f>
        <v>495513.31</v>
      </c>
      <c r="K807" s="142">
        <f>สกลนคร!AF124</f>
        <v>539609.59999999998</v>
      </c>
      <c r="L807" s="143">
        <f>สกลนคร!AG124</f>
        <v>496985.49</v>
      </c>
      <c r="M807" s="143">
        <f>สกลนคร!AH124</f>
        <v>450797.61</v>
      </c>
      <c r="N807" s="139"/>
      <c r="O807" s="139"/>
      <c r="P807" s="139"/>
      <c r="Q807" s="131">
        <f t="shared" si="29"/>
        <v>46187.880000000005</v>
      </c>
      <c r="R807" s="132">
        <f t="shared" si="30"/>
        <v>144.30472996515678</v>
      </c>
    </row>
    <row r="808" spans="1:18" s="150" customFormat="1" x14ac:dyDescent="0.35">
      <c r="A808" s="144">
        <v>10</v>
      </c>
      <c r="B808" s="145" t="s">
        <v>61</v>
      </c>
      <c r="C808" s="145"/>
      <c r="D808" s="145"/>
      <c r="E808" s="145" t="s">
        <v>77</v>
      </c>
      <c r="F808" s="145"/>
      <c r="G808" s="145" t="s">
        <v>502</v>
      </c>
      <c r="H808" s="151">
        <f>SUM(H797:H807)</f>
        <v>45500</v>
      </c>
      <c r="I808" s="144"/>
      <c r="J808" s="147">
        <f>SUM(J797:J807)</f>
        <v>5351011.2600000007</v>
      </c>
      <c r="K808" s="147">
        <f>SUM(K797:K807)</f>
        <v>5923417.75</v>
      </c>
      <c r="L808" s="147">
        <f>SUM(L797:L807)</f>
        <v>6063394.9699999997</v>
      </c>
      <c r="M808" s="147">
        <f>SUM(M797:M807)</f>
        <v>5445680.4900000002</v>
      </c>
      <c r="N808" s="145">
        <v>10</v>
      </c>
      <c r="O808" s="145">
        <v>10</v>
      </c>
      <c r="P808" s="145">
        <f>N808-O808</f>
        <v>0</v>
      </c>
      <c r="Q808" s="148">
        <f t="shared" si="29"/>
        <v>617714.47999999952</v>
      </c>
      <c r="R808" s="149">
        <f>L808/H808</f>
        <v>133.2614279120879</v>
      </c>
    </row>
    <row r="809" spans="1:18" x14ac:dyDescent="0.35">
      <c r="A809" s="138">
        <v>1</v>
      </c>
      <c r="B809" s="139" t="s">
        <v>61</v>
      </c>
      <c r="C809" s="139" t="s">
        <v>503</v>
      </c>
      <c r="D809" s="139" t="s">
        <v>138</v>
      </c>
      <c r="E809" s="139" t="s">
        <v>504</v>
      </c>
      <c r="F809" s="139" t="s">
        <v>210</v>
      </c>
      <c r="G809" s="139" t="s">
        <v>505</v>
      </c>
      <c r="H809" s="140"/>
      <c r="I809" s="138"/>
      <c r="J809" s="141"/>
      <c r="K809" s="142"/>
      <c r="L809" s="143"/>
      <c r="M809" s="143"/>
      <c r="N809" s="139"/>
      <c r="O809" s="139"/>
      <c r="P809" s="139"/>
    </row>
    <row r="810" spans="1:18" x14ac:dyDescent="0.35">
      <c r="A810" s="138">
        <v>2</v>
      </c>
      <c r="B810" s="139" t="s">
        <v>61</v>
      </c>
      <c r="C810" s="139" t="s">
        <v>503</v>
      </c>
      <c r="D810" s="139" t="s">
        <v>138</v>
      </c>
      <c r="E810" s="139" t="s">
        <v>504</v>
      </c>
      <c r="F810" s="139" t="s">
        <v>180</v>
      </c>
      <c r="G810" s="139" t="s">
        <v>1204</v>
      </c>
      <c r="H810" s="140">
        <v>2224</v>
      </c>
      <c r="I810" s="138">
        <v>2</v>
      </c>
      <c r="J810" s="143">
        <f>สกลนคร!F125</f>
        <v>550100.18000000005</v>
      </c>
      <c r="K810" s="142">
        <f>สกลนคร!AF125</f>
        <v>571146.02</v>
      </c>
      <c r="L810" s="143">
        <f>สกลนคร!AG125</f>
        <v>657124.61</v>
      </c>
      <c r="M810" s="143">
        <f>สกลนคร!AH125</f>
        <v>363386.72000000003</v>
      </c>
      <c r="N810" s="139"/>
      <c r="O810" s="139"/>
      <c r="P810" s="139"/>
      <c r="Q810" s="131">
        <f t="shared" si="29"/>
        <v>293737.88999999996</v>
      </c>
      <c r="R810" s="132">
        <f t="shared" si="30"/>
        <v>295.46969874100716</v>
      </c>
    </row>
    <row r="811" spans="1:18" x14ac:dyDescent="0.35">
      <c r="A811" s="138">
        <v>3</v>
      </c>
      <c r="B811" s="139" t="s">
        <v>61</v>
      </c>
      <c r="C811" s="139" t="s">
        <v>503</v>
      </c>
      <c r="D811" s="139" t="s">
        <v>138</v>
      </c>
      <c r="E811" s="139" t="s">
        <v>504</v>
      </c>
      <c r="F811" s="139" t="s">
        <v>180</v>
      </c>
      <c r="G811" s="139" t="s">
        <v>1205</v>
      </c>
      <c r="H811" s="140">
        <v>6948</v>
      </c>
      <c r="I811" s="138">
        <v>5</v>
      </c>
      <c r="J811" s="143">
        <f>สกลนคร!F126</f>
        <v>597096.98</v>
      </c>
      <c r="K811" s="142">
        <f>สกลนคร!AF126</f>
        <v>703700.87</v>
      </c>
      <c r="L811" s="143">
        <f>สกลนคร!AG126</f>
        <v>1458553.02</v>
      </c>
      <c r="M811" s="143">
        <f>สกลนคร!AH126</f>
        <v>769038.99</v>
      </c>
      <c r="N811" s="139"/>
      <c r="O811" s="139"/>
      <c r="P811" s="139"/>
      <c r="Q811" s="131">
        <f t="shared" si="29"/>
        <v>689514.03</v>
      </c>
      <c r="R811" s="132">
        <f t="shared" si="30"/>
        <v>209.92415371329881</v>
      </c>
    </row>
    <row r="812" spans="1:18" x14ac:dyDescent="0.35">
      <c r="A812" s="138">
        <v>4</v>
      </c>
      <c r="B812" s="139" t="s">
        <v>61</v>
      </c>
      <c r="C812" s="139" t="s">
        <v>503</v>
      </c>
      <c r="D812" s="139" t="s">
        <v>138</v>
      </c>
      <c r="E812" s="139" t="s">
        <v>504</v>
      </c>
      <c r="F812" s="139" t="s">
        <v>180</v>
      </c>
      <c r="G812" s="139" t="s">
        <v>1206</v>
      </c>
      <c r="H812" s="140">
        <v>2265</v>
      </c>
      <c r="I812" s="138">
        <v>2</v>
      </c>
      <c r="J812" s="143">
        <f>สกลนคร!F127</f>
        <v>423306.43</v>
      </c>
      <c r="K812" s="142">
        <f>สกลนคร!AF127</f>
        <v>366665.17</v>
      </c>
      <c r="L812" s="143">
        <f>สกลนคร!AG127</f>
        <v>697967.98</v>
      </c>
      <c r="M812" s="143">
        <f>สกลนคร!AH127</f>
        <v>335689.34</v>
      </c>
      <c r="N812" s="139"/>
      <c r="O812" s="139"/>
      <c r="P812" s="139"/>
      <c r="Q812" s="131">
        <f t="shared" si="29"/>
        <v>362278.63999999996</v>
      </c>
      <c r="R812" s="132">
        <f t="shared" si="30"/>
        <v>308.15363355408385</v>
      </c>
    </row>
    <row r="813" spans="1:18" x14ac:dyDescent="0.35">
      <c r="A813" s="138">
        <v>5</v>
      </c>
      <c r="B813" s="139" t="s">
        <v>61</v>
      </c>
      <c r="C813" s="139" t="s">
        <v>503</v>
      </c>
      <c r="D813" s="139" t="s">
        <v>138</v>
      </c>
      <c r="E813" s="139" t="s">
        <v>504</v>
      </c>
      <c r="F813" s="139" t="s">
        <v>180</v>
      </c>
      <c r="G813" s="139" t="s">
        <v>1207</v>
      </c>
      <c r="H813" s="140">
        <v>4502</v>
      </c>
      <c r="I813" s="138">
        <v>4</v>
      </c>
      <c r="J813" s="143">
        <f>สกลนคร!F128</f>
        <v>670754.54</v>
      </c>
      <c r="K813" s="142">
        <f>สกลนคร!AF128</f>
        <v>669124.48</v>
      </c>
      <c r="L813" s="143">
        <f>สกลนคร!AG128</f>
        <v>1003794.49</v>
      </c>
      <c r="M813" s="143">
        <f>สกลนคร!AH128</f>
        <v>570511.33000000007</v>
      </c>
      <c r="N813" s="139"/>
      <c r="O813" s="139"/>
      <c r="P813" s="139"/>
      <c r="Q813" s="131">
        <f t="shared" si="29"/>
        <v>433283.15999999992</v>
      </c>
      <c r="R813" s="132">
        <f t="shared" si="30"/>
        <v>222.96634606841403</v>
      </c>
    </row>
    <row r="814" spans="1:18" x14ac:dyDescent="0.35">
      <c r="A814" s="138">
        <v>6</v>
      </c>
      <c r="B814" s="139" t="s">
        <v>61</v>
      </c>
      <c r="C814" s="139" t="s">
        <v>503</v>
      </c>
      <c r="D814" s="139" t="s">
        <v>138</v>
      </c>
      <c r="E814" s="139" t="s">
        <v>504</v>
      </c>
      <c r="F814" s="139" t="s">
        <v>180</v>
      </c>
      <c r="G814" s="139" t="s">
        <v>1208</v>
      </c>
      <c r="H814" s="140">
        <v>6455</v>
      </c>
      <c r="I814" s="138">
        <v>5</v>
      </c>
      <c r="J814" s="143">
        <f>สกลนคร!F129</f>
        <v>1095540.25</v>
      </c>
      <c r="K814" s="142">
        <f>สกลนคร!AF129</f>
        <v>1167050.3</v>
      </c>
      <c r="L814" s="143">
        <f>สกลนคร!AG129</f>
        <v>1131440.26</v>
      </c>
      <c r="M814" s="143">
        <f>สกลนคร!AH129</f>
        <v>616378.72</v>
      </c>
      <c r="N814" s="139"/>
      <c r="O814" s="139"/>
      <c r="P814" s="139"/>
      <c r="Q814" s="131">
        <f t="shared" si="29"/>
        <v>515061.54000000004</v>
      </c>
      <c r="R814" s="132">
        <f t="shared" si="30"/>
        <v>175.28121766072812</v>
      </c>
    </row>
    <row r="815" spans="1:18" x14ac:dyDescent="0.35">
      <c r="A815" s="138">
        <v>7</v>
      </c>
      <c r="B815" s="139" t="s">
        <v>61</v>
      </c>
      <c r="C815" s="139" t="s">
        <v>503</v>
      </c>
      <c r="D815" s="139" t="s">
        <v>138</v>
      </c>
      <c r="E815" s="139" t="s">
        <v>504</v>
      </c>
      <c r="F815" s="139" t="s">
        <v>180</v>
      </c>
      <c r="G815" s="139" t="s">
        <v>1209</v>
      </c>
      <c r="H815" s="140">
        <v>1661</v>
      </c>
      <c r="I815" s="138">
        <v>2</v>
      </c>
      <c r="J815" s="143">
        <f>สกลนคร!F130</f>
        <v>319303.67999999999</v>
      </c>
      <c r="K815" s="142">
        <f>สกลนคร!AF130</f>
        <v>380283.11</v>
      </c>
      <c r="L815" s="143">
        <f>สกลนคร!AG130</f>
        <v>602764.34000000008</v>
      </c>
      <c r="M815" s="143">
        <f>สกลนคร!AH130</f>
        <v>268947.63</v>
      </c>
      <c r="N815" s="139"/>
      <c r="O815" s="139"/>
      <c r="P815" s="139"/>
      <c r="Q815" s="131">
        <f t="shared" si="29"/>
        <v>333816.71000000008</v>
      </c>
      <c r="R815" s="132">
        <f t="shared" si="30"/>
        <v>362.8924382901867</v>
      </c>
    </row>
    <row r="816" spans="1:18" x14ac:dyDescent="0.35">
      <c r="A816" s="138">
        <v>8</v>
      </c>
      <c r="B816" s="139" t="s">
        <v>61</v>
      </c>
      <c r="C816" s="139" t="s">
        <v>503</v>
      </c>
      <c r="D816" s="139" t="s">
        <v>138</v>
      </c>
      <c r="E816" s="139" t="s">
        <v>504</v>
      </c>
      <c r="F816" s="139" t="s">
        <v>180</v>
      </c>
      <c r="G816" s="139" t="s">
        <v>1210</v>
      </c>
      <c r="H816" s="140">
        <v>1935</v>
      </c>
      <c r="I816" s="138">
        <v>2</v>
      </c>
      <c r="J816" s="143">
        <f>สกลนคร!F131</f>
        <v>379424.01</v>
      </c>
      <c r="K816" s="142">
        <f>สกลนคร!AF131</f>
        <v>428075.98</v>
      </c>
      <c r="L816" s="143">
        <f>สกลนคร!AG131</f>
        <v>568090.66999999993</v>
      </c>
      <c r="M816" s="143">
        <f>สกลนคร!AH131</f>
        <v>363299.93</v>
      </c>
      <c r="N816" s="139"/>
      <c r="O816" s="139"/>
      <c r="P816" s="139"/>
      <c r="Q816" s="131">
        <f t="shared" si="29"/>
        <v>204790.73999999993</v>
      </c>
      <c r="R816" s="132">
        <f t="shared" si="30"/>
        <v>293.58690956072348</v>
      </c>
    </row>
    <row r="817" spans="1:18" x14ac:dyDescent="0.35">
      <c r="A817" s="138">
        <v>9</v>
      </c>
      <c r="B817" s="139" t="s">
        <v>61</v>
      </c>
      <c r="C817" s="139" t="s">
        <v>503</v>
      </c>
      <c r="D817" s="139" t="s">
        <v>138</v>
      </c>
      <c r="E817" s="139" t="s">
        <v>504</v>
      </c>
      <c r="F817" s="139" t="s">
        <v>180</v>
      </c>
      <c r="G817" s="139" t="s">
        <v>1211</v>
      </c>
      <c r="H817" s="140">
        <v>4296</v>
      </c>
      <c r="I817" s="138">
        <v>3</v>
      </c>
      <c r="J817" s="143">
        <f>สกลนคร!F132</f>
        <v>612021.02</v>
      </c>
      <c r="K817" s="142">
        <f>สกลนคร!AF132</f>
        <v>577387.69999999995</v>
      </c>
      <c r="L817" s="143">
        <f>สกลนคร!AG132</f>
        <v>930416.77</v>
      </c>
      <c r="M817" s="143">
        <f>สกลนคร!AH132</f>
        <v>500072.21</v>
      </c>
      <c r="N817" s="139"/>
      <c r="O817" s="139"/>
      <c r="P817" s="139"/>
      <c r="Q817" s="131">
        <f t="shared" si="29"/>
        <v>430344.56</v>
      </c>
      <c r="R817" s="132">
        <f t="shared" si="30"/>
        <v>216.57746042830541</v>
      </c>
    </row>
    <row r="818" spans="1:18" x14ac:dyDescent="0.35">
      <c r="A818" s="138">
        <v>10</v>
      </c>
      <c r="B818" s="139" t="s">
        <v>61</v>
      </c>
      <c r="C818" s="139" t="s">
        <v>503</v>
      </c>
      <c r="D818" s="139" t="s">
        <v>138</v>
      </c>
      <c r="E818" s="139" t="s">
        <v>504</v>
      </c>
      <c r="F818" s="139" t="s">
        <v>180</v>
      </c>
      <c r="G818" s="139" t="s">
        <v>1212</v>
      </c>
      <c r="H818" s="140">
        <v>4985</v>
      </c>
      <c r="I818" s="138">
        <v>4</v>
      </c>
      <c r="J818" s="143">
        <f>สกลนคร!F133</f>
        <v>792472.83</v>
      </c>
      <c r="K818" s="142">
        <f>สกลนคร!AF133</f>
        <v>937221.83</v>
      </c>
      <c r="L818" s="143">
        <f>สกลนคร!AG133</f>
        <v>760704.66999999993</v>
      </c>
      <c r="M818" s="143">
        <f>สกลนคร!AH133</f>
        <v>481788.95999999996</v>
      </c>
      <c r="N818" s="139"/>
      <c r="O818" s="139"/>
      <c r="P818" s="139"/>
      <c r="Q818" s="131">
        <f t="shared" si="29"/>
        <v>278915.70999999996</v>
      </c>
      <c r="R818" s="132">
        <f t="shared" si="30"/>
        <v>152.5987301905717</v>
      </c>
    </row>
    <row r="819" spans="1:18" x14ac:dyDescent="0.35">
      <c r="A819" s="138">
        <v>11</v>
      </c>
      <c r="B819" s="139" t="s">
        <v>61</v>
      </c>
      <c r="C819" s="139" t="s">
        <v>503</v>
      </c>
      <c r="D819" s="139" t="s">
        <v>138</v>
      </c>
      <c r="E819" s="139" t="s">
        <v>504</v>
      </c>
      <c r="F819" s="139" t="s">
        <v>180</v>
      </c>
      <c r="G819" s="139" t="s">
        <v>1213</v>
      </c>
      <c r="H819" s="140">
        <v>6488</v>
      </c>
      <c r="I819" s="138">
        <v>5</v>
      </c>
      <c r="J819" s="143">
        <f>สกลนคร!F134</f>
        <v>500127.03</v>
      </c>
      <c r="K819" s="142">
        <f>สกลนคร!AF134</f>
        <v>519152.61</v>
      </c>
      <c r="L819" s="143">
        <f>สกลนคร!AG134</f>
        <v>1104384.04</v>
      </c>
      <c r="M819" s="143">
        <f>สกลนคร!AH134</f>
        <v>640466.6</v>
      </c>
      <c r="N819" s="139"/>
      <c r="O819" s="139"/>
      <c r="P819" s="139"/>
      <c r="Q819" s="131">
        <f t="shared" si="29"/>
        <v>463917.44000000006</v>
      </c>
      <c r="R819" s="132">
        <f t="shared" si="30"/>
        <v>170.21948828606659</v>
      </c>
    </row>
    <row r="820" spans="1:18" x14ac:dyDescent="0.35">
      <c r="A820" s="138">
        <v>12</v>
      </c>
      <c r="B820" s="139" t="s">
        <v>61</v>
      </c>
      <c r="C820" s="139" t="s">
        <v>503</v>
      </c>
      <c r="D820" s="139" t="s">
        <v>138</v>
      </c>
      <c r="E820" s="139" t="s">
        <v>504</v>
      </c>
      <c r="F820" s="139" t="s">
        <v>180</v>
      </c>
      <c r="G820" s="139" t="s">
        <v>1214</v>
      </c>
      <c r="H820" s="140">
        <v>789</v>
      </c>
      <c r="I820" s="138">
        <v>1</v>
      </c>
      <c r="J820" s="143">
        <f>สกลนคร!F135</f>
        <v>266450.55</v>
      </c>
      <c r="K820" s="142">
        <f>สกลนคร!AF135</f>
        <v>289526.49</v>
      </c>
      <c r="L820" s="143">
        <f>สกลนคร!AG135</f>
        <v>446649.74</v>
      </c>
      <c r="M820" s="143">
        <f>สกลนคร!AH135</f>
        <v>256241.40000000002</v>
      </c>
      <c r="N820" s="139"/>
      <c r="O820" s="139"/>
      <c r="P820" s="139"/>
      <c r="Q820" s="131">
        <f t="shared" si="29"/>
        <v>190408.33999999997</v>
      </c>
      <c r="R820" s="132">
        <f t="shared" si="30"/>
        <v>566.09599493029145</v>
      </c>
    </row>
    <row r="821" spans="1:18" s="150" customFormat="1" x14ac:dyDescent="0.35">
      <c r="A821" s="144">
        <v>11</v>
      </c>
      <c r="B821" s="145" t="s">
        <v>61</v>
      </c>
      <c r="C821" s="145"/>
      <c r="D821" s="145"/>
      <c r="E821" s="145" t="s">
        <v>77</v>
      </c>
      <c r="F821" s="145"/>
      <c r="G821" s="145" t="s">
        <v>506</v>
      </c>
      <c r="H821" s="151">
        <f>SUM(H809:H820)</f>
        <v>42548</v>
      </c>
      <c r="I821" s="144"/>
      <c r="J821" s="147">
        <f>SUM(J809:J820)</f>
        <v>6206597.5</v>
      </c>
      <c r="K821" s="147">
        <f>SUM(K809:K820)</f>
        <v>6609334.5600000005</v>
      </c>
      <c r="L821" s="147">
        <f>SUM(L809:L820)</f>
        <v>9361890.589999998</v>
      </c>
      <c r="M821" s="147">
        <f>SUM(M809:M820)</f>
        <v>5165821.83</v>
      </c>
      <c r="N821" s="145">
        <v>11</v>
      </c>
      <c r="O821" s="145">
        <v>11</v>
      </c>
      <c r="P821" s="145">
        <f>N821-O821</f>
        <v>0</v>
      </c>
      <c r="Q821" s="148">
        <f t="shared" si="29"/>
        <v>4196068.7599999979</v>
      </c>
      <c r="R821" s="149">
        <f>L821/H821</f>
        <v>220.03127268026694</v>
      </c>
    </row>
    <row r="822" spans="1:18" x14ac:dyDescent="0.35">
      <c r="A822" s="138">
        <v>1</v>
      </c>
      <c r="B822" s="139" t="s">
        <v>61</v>
      </c>
      <c r="C822" s="139" t="s">
        <v>507</v>
      </c>
      <c r="D822" s="139" t="s">
        <v>154</v>
      </c>
      <c r="E822" s="139" t="s">
        <v>508</v>
      </c>
      <c r="F822" s="139" t="s">
        <v>210</v>
      </c>
      <c r="G822" s="139" t="s">
        <v>509</v>
      </c>
      <c r="H822" s="140"/>
      <c r="I822" s="138"/>
      <c r="J822" s="141"/>
      <c r="K822" s="142"/>
      <c r="L822" s="143"/>
      <c r="M822" s="143"/>
      <c r="N822" s="139"/>
      <c r="O822" s="139"/>
      <c r="P822" s="139"/>
    </row>
    <row r="823" spans="1:18" x14ac:dyDescent="0.35">
      <c r="A823" s="138">
        <v>2</v>
      </c>
      <c r="B823" s="139" t="s">
        <v>61</v>
      </c>
      <c r="C823" s="139" t="s">
        <v>507</v>
      </c>
      <c r="D823" s="139" t="s">
        <v>154</v>
      </c>
      <c r="E823" s="139" t="s">
        <v>508</v>
      </c>
      <c r="F823" s="139" t="s">
        <v>180</v>
      </c>
      <c r="G823" s="139" t="s">
        <v>1215</v>
      </c>
      <c r="H823" s="140">
        <v>8307</v>
      </c>
      <c r="I823" s="138">
        <v>5</v>
      </c>
      <c r="J823" s="143">
        <f>สกลนคร!F136</f>
        <v>872509.26</v>
      </c>
      <c r="K823" s="142">
        <f>สกลนคร!AF136</f>
        <v>985034.25</v>
      </c>
      <c r="L823" s="143">
        <f>สกลนคร!AG136</f>
        <v>1070772.3700000001</v>
      </c>
      <c r="M823" s="143">
        <f>สกลนคร!AH136</f>
        <v>621396.89</v>
      </c>
      <c r="N823" s="139"/>
      <c r="O823" s="139"/>
      <c r="P823" s="139"/>
      <c r="Q823" s="131">
        <f t="shared" si="29"/>
        <v>449375.4800000001</v>
      </c>
      <c r="R823" s="132">
        <f t="shared" si="30"/>
        <v>128.90000842662815</v>
      </c>
    </row>
    <row r="824" spans="1:18" x14ac:dyDescent="0.35">
      <c r="A824" s="138">
        <v>3</v>
      </c>
      <c r="B824" s="139" t="s">
        <v>61</v>
      </c>
      <c r="C824" s="139" t="s">
        <v>507</v>
      </c>
      <c r="D824" s="139" t="s">
        <v>154</v>
      </c>
      <c r="E824" s="139" t="s">
        <v>508</v>
      </c>
      <c r="F824" s="139" t="s">
        <v>180</v>
      </c>
      <c r="G824" s="139" t="s">
        <v>1216</v>
      </c>
      <c r="H824" s="140">
        <v>4857</v>
      </c>
      <c r="I824" s="138">
        <v>4</v>
      </c>
      <c r="J824" s="143">
        <f>สกลนคร!F137</f>
        <v>395481.51</v>
      </c>
      <c r="K824" s="142">
        <f>สกลนคร!AF137</f>
        <v>622918.64</v>
      </c>
      <c r="L824" s="143">
        <f>สกลนคร!AG137</f>
        <v>688498.63</v>
      </c>
      <c r="M824" s="143">
        <f>สกลนคร!AH137</f>
        <v>596069.75999999989</v>
      </c>
      <c r="N824" s="139"/>
      <c r="O824" s="139"/>
      <c r="P824" s="139"/>
      <c r="Q824" s="131">
        <f t="shared" si="29"/>
        <v>92428.870000000112</v>
      </c>
      <c r="R824" s="132">
        <f t="shared" si="30"/>
        <v>141.75388717315215</v>
      </c>
    </row>
    <row r="825" spans="1:18" x14ac:dyDescent="0.35">
      <c r="A825" s="138">
        <v>4</v>
      </c>
      <c r="B825" s="139" t="s">
        <v>61</v>
      </c>
      <c r="C825" s="139" t="s">
        <v>507</v>
      </c>
      <c r="D825" s="139" t="s">
        <v>154</v>
      </c>
      <c r="E825" s="139" t="s">
        <v>508</v>
      </c>
      <c r="F825" s="139" t="s">
        <v>180</v>
      </c>
      <c r="G825" s="139" t="s">
        <v>1217</v>
      </c>
      <c r="H825" s="140">
        <v>4343</v>
      </c>
      <c r="I825" s="138">
        <v>3</v>
      </c>
      <c r="J825" s="143">
        <f>สกลนคร!F138</f>
        <v>637009.23</v>
      </c>
      <c r="K825" s="142">
        <f>สกลนคร!AF138</f>
        <v>542850.26</v>
      </c>
      <c r="L825" s="143">
        <f>สกลนคร!AG138</f>
        <v>832279.03</v>
      </c>
      <c r="M825" s="143">
        <f>สกลนคร!AH138</f>
        <v>611009.1</v>
      </c>
      <c r="N825" s="139"/>
      <c r="O825" s="139"/>
      <c r="P825" s="139"/>
      <c r="Q825" s="131">
        <f t="shared" si="29"/>
        <v>221269.93000000005</v>
      </c>
      <c r="R825" s="132">
        <f t="shared" si="30"/>
        <v>191.63689385217592</v>
      </c>
    </row>
    <row r="826" spans="1:18" x14ac:dyDescent="0.35">
      <c r="A826" s="138">
        <v>5</v>
      </c>
      <c r="B826" s="139" t="s">
        <v>61</v>
      </c>
      <c r="C826" s="139" t="s">
        <v>507</v>
      </c>
      <c r="D826" s="139" t="s">
        <v>154</v>
      </c>
      <c r="E826" s="139" t="s">
        <v>508</v>
      </c>
      <c r="F826" s="139" t="s">
        <v>180</v>
      </c>
      <c r="G826" s="139" t="s">
        <v>1218</v>
      </c>
      <c r="H826" s="140">
        <v>4628</v>
      </c>
      <c r="I826" s="138">
        <v>4</v>
      </c>
      <c r="J826" s="143">
        <f>สกลนคร!F139</f>
        <v>420681.18</v>
      </c>
      <c r="K826" s="142">
        <f>สกลนคร!AF139</f>
        <v>495780.04000000004</v>
      </c>
      <c r="L826" s="143">
        <f>สกลนคร!AG139</f>
        <v>458906.43</v>
      </c>
      <c r="M826" s="143">
        <f>สกลนคร!AH139</f>
        <v>490564.88</v>
      </c>
      <c r="N826" s="139"/>
      <c r="O826" s="139"/>
      <c r="P826" s="139"/>
      <c r="Q826" s="131">
        <f t="shared" si="29"/>
        <v>-31658.450000000012</v>
      </c>
      <c r="R826" s="132">
        <f t="shared" si="30"/>
        <v>99.158692739844426</v>
      </c>
    </row>
    <row r="827" spans="1:18" x14ac:dyDescent="0.35">
      <c r="A827" s="138">
        <v>6</v>
      </c>
      <c r="B827" s="139" t="s">
        <v>61</v>
      </c>
      <c r="C827" s="139" t="s">
        <v>507</v>
      </c>
      <c r="D827" s="139" t="s">
        <v>154</v>
      </c>
      <c r="E827" s="139" t="s">
        <v>508</v>
      </c>
      <c r="F827" s="139" t="s">
        <v>180</v>
      </c>
      <c r="G827" s="139" t="s">
        <v>1219</v>
      </c>
      <c r="H827" s="140">
        <v>5183</v>
      </c>
      <c r="I827" s="138">
        <v>4</v>
      </c>
      <c r="J827" s="143">
        <f>สกลนคร!F140</f>
        <v>246182.71</v>
      </c>
      <c r="K827" s="142">
        <f>สกลนคร!AF140</f>
        <v>334350.46999999997</v>
      </c>
      <c r="L827" s="143">
        <f>สกลนคร!AG140</f>
        <v>618593.04</v>
      </c>
      <c r="M827" s="143">
        <f>สกลนคร!AH140</f>
        <v>541685.18000000005</v>
      </c>
      <c r="N827" s="139"/>
      <c r="O827" s="139"/>
      <c r="P827" s="139"/>
      <c r="Q827" s="131">
        <f t="shared" si="29"/>
        <v>76907.859999999986</v>
      </c>
      <c r="R827" s="132">
        <f t="shared" si="30"/>
        <v>119.35038394752075</v>
      </c>
    </row>
    <row r="828" spans="1:18" x14ac:dyDescent="0.35">
      <c r="A828" s="138">
        <v>7</v>
      </c>
      <c r="B828" s="139" t="s">
        <v>61</v>
      </c>
      <c r="C828" s="139" t="s">
        <v>507</v>
      </c>
      <c r="D828" s="139" t="s">
        <v>154</v>
      </c>
      <c r="E828" s="139" t="s">
        <v>508</v>
      </c>
      <c r="F828" s="139" t="s">
        <v>180</v>
      </c>
      <c r="G828" s="139" t="s">
        <v>1220</v>
      </c>
      <c r="H828" s="140">
        <v>3400</v>
      </c>
      <c r="I828" s="138">
        <v>3</v>
      </c>
      <c r="J828" s="143">
        <f>สกลนคร!F141</f>
        <v>311683.40999999997</v>
      </c>
      <c r="K828" s="142">
        <f>สกลนคร!AF141</f>
        <v>412543.51</v>
      </c>
      <c r="L828" s="143">
        <f>สกลนคร!AG141</f>
        <v>534596.15999999992</v>
      </c>
      <c r="M828" s="143">
        <f>สกลนคร!AH141</f>
        <v>292144.94</v>
      </c>
      <c r="N828" s="139"/>
      <c r="O828" s="139"/>
      <c r="P828" s="139"/>
      <c r="Q828" s="131">
        <f t="shared" si="29"/>
        <v>242451.21999999991</v>
      </c>
      <c r="R828" s="132">
        <f t="shared" si="30"/>
        <v>157.23416470588234</v>
      </c>
    </row>
    <row r="829" spans="1:18" x14ac:dyDescent="0.35">
      <c r="A829" s="138">
        <v>8</v>
      </c>
      <c r="B829" s="139" t="s">
        <v>61</v>
      </c>
      <c r="C829" s="139" t="s">
        <v>507</v>
      </c>
      <c r="D829" s="139" t="s">
        <v>154</v>
      </c>
      <c r="E829" s="139" t="s">
        <v>508</v>
      </c>
      <c r="F829" s="139" t="s">
        <v>180</v>
      </c>
      <c r="G829" s="139" t="s">
        <v>1221</v>
      </c>
      <c r="H829" s="140">
        <v>7272</v>
      </c>
      <c r="I829" s="138">
        <v>5</v>
      </c>
      <c r="J829" s="143">
        <f>สกลนคร!F142</f>
        <v>560743.28</v>
      </c>
      <c r="K829" s="142">
        <f>สกลนคร!AF142</f>
        <v>572902.45000000007</v>
      </c>
      <c r="L829" s="143">
        <f>สกลนคร!AG142</f>
        <v>782652.46</v>
      </c>
      <c r="M829" s="143">
        <f>สกลนคร!AH142</f>
        <v>672641.2</v>
      </c>
      <c r="N829" s="139"/>
      <c r="O829" s="139"/>
      <c r="P829" s="139"/>
      <c r="Q829" s="131">
        <f t="shared" si="29"/>
        <v>110011.26000000001</v>
      </c>
      <c r="R829" s="132">
        <f t="shared" si="30"/>
        <v>107.62547579757975</v>
      </c>
    </row>
    <row r="830" spans="1:18" x14ac:dyDescent="0.35">
      <c r="A830" s="138">
        <v>9</v>
      </c>
      <c r="B830" s="139" t="s">
        <v>61</v>
      </c>
      <c r="C830" s="139" t="s">
        <v>507</v>
      </c>
      <c r="D830" s="139" t="s">
        <v>154</v>
      </c>
      <c r="E830" s="139" t="s">
        <v>508</v>
      </c>
      <c r="F830" s="139" t="s">
        <v>180</v>
      </c>
      <c r="G830" s="139" t="s">
        <v>1222</v>
      </c>
      <c r="H830" s="140">
        <v>4130</v>
      </c>
      <c r="I830" s="138">
        <v>3</v>
      </c>
      <c r="J830" s="143">
        <f>สกลนคร!F143</f>
        <v>588825.26</v>
      </c>
      <c r="K830" s="142">
        <f>สกลนคร!AF143</f>
        <v>645648.01</v>
      </c>
      <c r="L830" s="143">
        <f>สกลนคร!AG143</f>
        <v>702844.35</v>
      </c>
      <c r="M830" s="143">
        <f>สกลนคร!AH143</f>
        <v>377296.72000000003</v>
      </c>
      <c r="N830" s="139"/>
      <c r="O830" s="139"/>
      <c r="P830" s="139"/>
      <c r="Q830" s="131">
        <f t="shared" si="29"/>
        <v>325547.62999999995</v>
      </c>
      <c r="R830" s="132">
        <f t="shared" si="30"/>
        <v>170.18023002421307</v>
      </c>
    </row>
    <row r="831" spans="1:18" x14ac:dyDescent="0.35">
      <c r="A831" s="138">
        <v>10</v>
      </c>
      <c r="B831" s="139" t="s">
        <v>61</v>
      </c>
      <c r="C831" s="139" t="s">
        <v>507</v>
      </c>
      <c r="D831" s="139" t="s">
        <v>154</v>
      </c>
      <c r="E831" s="139" t="s">
        <v>508</v>
      </c>
      <c r="F831" s="139" t="s">
        <v>180</v>
      </c>
      <c r="G831" s="139" t="s">
        <v>1223</v>
      </c>
      <c r="H831" s="140">
        <v>3177</v>
      </c>
      <c r="I831" s="138">
        <v>3</v>
      </c>
      <c r="J831" s="143">
        <f>สกลนคร!F144</f>
        <v>466732.26</v>
      </c>
      <c r="K831" s="142">
        <f>สกลนคร!AF144</f>
        <v>553495.57000000007</v>
      </c>
      <c r="L831" s="143">
        <f>สกลนคร!AG144</f>
        <v>548582.73</v>
      </c>
      <c r="M831" s="143">
        <f>สกลนคร!AH144</f>
        <v>709970.22</v>
      </c>
      <c r="N831" s="139"/>
      <c r="O831" s="139"/>
      <c r="P831" s="139"/>
      <c r="Q831" s="131">
        <f t="shared" si="29"/>
        <v>-161387.49</v>
      </c>
      <c r="R831" s="132">
        <f t="shared" si="30"/>
        <v>172.67319169027382</v>
      </c>
    </row>
    <row r="832" spans="1:18" x14ac:dyDescent="0.35">
      <c r="A832" s="138">
        <v>11</v>
      </c>
      <c r="B832" s="139" t="s">
        <v>61</v>
      </c>
      <c r="C832" s="139" t="s">
        <v>507</v>
      </c>
      <c r="D832" s="139" t="s">
        <v>154</v>
      </c>
      <c r="E832" s="139" t="s">
        <v>508</v>
      </c>
      <c r="F832" s="139" t="s">
        <v>180</v>
      </c>
      <c r="G832" s="139" t="s">
        <v>1224</v>
      </c>
      <c r="H832" s="140">
        <v>5043</v>
      </c>
      <c r="I832" s="138">
        <v>4</v>
      </c>
      <c r="J832" s="143">
        <f>สกลนคร!F145</f>
        <v>348335.73</v>
      </c>
      <c r="K832" s="142">
        <f>สกลนคร!AF145</f>
        <v>448421.08999999997</v>
      </c>
      <c r="L832" s="143">
        <f>สกลนคร!AG145</f>
        <v>798025.6</v>
      </c>
      <c r="M832" s="143">
        <f>สกลนคร!AH145</f>
        <v>542870.17999999993</v>
      </c>
      <c r="N832" s="139"/>
      <c r="O832" s="139"/>
      <c r="P832" s="139"/>
      <c r="Q832" s="131">
        <f t="shared" si="29"/>
        <v>255155.42000000004</v>
      </c>
      <c r="R832" s="132">
        <f t="shared" si="30"/>
        <v>158.24421971048977</v>
      </c>
    </row>
    <row r="833" spans="1:18" x14ac:dyDescent="0.35">
      <c r="A833" s="138">
        <v>12</v>
      </c>
      <c r="B833" s="139" t="s">
        <v>61</v>
      </c>
      <c r="C833" s="139" t="s">
        <v>507</v>
      </c>
      <c r="D833" s="139" t="s">
        <v>154</v>
      </c>
      <c r="E833" s="139" t="s">
        <v>508</v>
      </c>
      <c r="F833" s="139" t="s">
        <v>180</v>
      </c>
      <c r="G833" s="139" t="s">
        <v>1225</v>
      </c>
      <c r="H833" s="140">
        <v>4781</v>
      </c>
      <c r="I833" s="138">
        <v>4</v>
      </c>
      <c r="J833" s="143">
        <f>สกลนคร!F146</f>
        <v>466068.24</v>
      </c>
      <c r="K833" s="142">
        <f>สกลนคร!AF146</f>
        <v>636176.82999999996</v>
      </c>
      <c r="L833" s="143">
        <f>สกลนคร!AG146</f>
        <v>913677.45</v>
      </c>
      <c r="M833" s="143">
        <f>สกลนคร!AH146</f>
        <v>571401.07999999996</v>
      </c>
      <c r="N833" s="139"/>
      <c r="O833" s="139"/>
      <c r="P833" s="139"/>
      <c r="Q833" s="131">
        <f t="shared" si="29"/>
        <v>342276.37</v>
      </c>
      <c r="R833" s="132">
        <f t="shared" si="30"/>
        <v>191.1059297218155</v>
      </c>
    </row>
    <row r="834" spans="1:18" x14ac:dyDescent="0.35">
      <c r="A834" s="138">
        <v>13</v>
      </c>
      <c r="B834" s="139" t="s">
        <v>61</v>
      </c>
      <c r="C834" s="139" t="s">
        <v>507</v>
      </c>
      <c r="D834" s="139" t="s">
        <v>154</v>
      </c>
      <c r="E834" s="139" t="s">
        <v>508</v>
      </c>
      <c r="F834" s="139" t="s">
        <v>180</v>
      </c>
      <c r="G834" s="139" t="s">
        <v>1226</v>
      </c>
      <c r="H834" s="140">
        <v>7022</v>
      </c>
      <c r="I834" s="138">
        <v>5</v>
      </c>
      <c r="J834" s="143">
        <f>สกลนคร!F147</f>
        <v>431760.03</v>
      </c>
      <c r="K834" s="142">
        <f>สกลนคร!AF147</f>
        <v>518649.42000000004</v>
      </c>
      <c r="L834" s="143">
        <f>สกลนคร!AG147</f>
        <v>892455.88</v>
      </c>
      <c r="M834" s="143">
        <f>สกลนคร!AH147</f>
        <v>750239.87</v>
      </c>
      <c r="N834" s="139"/>
      <c r="O834" s="139"/>
      <c r="P834" s="139"/>
      <c r="Q834" s="131">
        <f t="shared" si="29"/>
        <v>142216.01</v>
      </c>
      <c r="R834" s="132">
        <f t="shared" si="30"/>
        <v>127.09425804614069</v>
      </c>
    </row>
    <row r="835" spans="1:18" x14ac:dyDescent="0.35">
      <c r="A835" s="138">
        <v>14</v>
      </c>
      <c r="B835" s="139" t="s">
        <v>61</v>
      </c>
      <c r="C835" s="139" t="s">
        <v>507</v>
      </c>
      <c r="D835" s="139" t="s">
        <v>154</v>
      </c>
      <c r="E835" s="139" t="s">
        <v>508</v>
      </c>
      <c r="F835" s="139" t="s">
        <v>180</v>
      </c>
      <c r="G835" s="139" t="s">
        <v>1227</v>
      </c>
      <c r="H835" s="140">
        <v>5099</v>
      </c>
      <c r="I835" s="138">
        <v>4</v>
      </c>
      <c r="J835" s="143">
        <f>สกลนคร!F148</f>
        <v>543663.55000000005</v>
      </c>
      <c r="K835" s="142">
        <f>สกลนคร!AF148</f>
        <v>619611.76</v>
      </c>
      <c r="L835" s="143">
        <f>สกลนคร!AG148</f>
        <v>743729.73</v>
      </c>
      <c r="M835" s="143">
        <f>สกลนคร!AH148</f>
        <v>559891.46</v>
      </c>
      <c r="N835" s="139"/>
      <c r="O835" s="139"/>
      <c r="P835" s="139"/>
      <c r="Q835" s="131">
        <f t="shared" si="29"/>
        <v>183838.27000000002</v>
      </c>
      <c r="R835" s="132">
        <f t="shared" si="30"/>
        <v>145.85795842322023</v>
      </c>
    </row>
    <row r="836" spans="1:18" x14ac:dyDescent="0.35">
      <c r="A836" s="138">
        <v>15</v>
      </c>
      <c r="B836" s="139" t="s">
        <v>61</v>
      </c>
      <c r="C836" s="139" t="s">
        <v>507</v>
      </c>
      <c r="D836" s="139" t="s">
        <v>154</v>
      </c>
      <c r="E836" s="139" t="s">
        <v>508</v>
      </c>
      <c r="F836" s="139" t="s">
        <v>180</v>
      </c>
      <c r="G836" s="139" t="s">
        <v>1228</v>
      </c>
      <c r="H836" s="140">
        <v>2341</v>
      </c>
      <c r="I836" s="138">
        <v>2</v>
      </c>
      <c r="J836" s="143">
        <f>สกลนคร!F149</f>
        <v>247291.85</v>
      </c>
      <c r="K836" s="142">
        <f>สกลนคร!AF149</f>
        <v>265199.59000000003</v>
      </c>
      <c r="L836" s="143">
        <f>สกลนคร!AG149</f>
        <v>435420.9</v>
      </c>
      <c r="M836" s="143">
        <f>สกลนคร!AH149</f>
        <v>323525.61</v>
      </c>
      <c r="N836" s="139"/>
      <c r="O836" s="139"/>
      <c r="P836" s="139"/>
      <c r="Q836" s="131">
        <f t="shared" si="29"/>
        <v>111895.29000000004</v>
      </c>
      <c r="R836" s="132">
        <f t="shared" si="30"/>
        <v>185.99782144382743</v>
      </c>
    </row>
    <row r="837" spans="1:18" x14ac:dyDescent="0.35">
      <c r="A837" s="138">
        <v>16</v>
      </c>
      <c r="B837" s="139" t="s">
        <v>61</v>
      </c>
      <c r="C837" s="139" t="s">
        <v>507</v>
      </c>
      <c r="D837" s="139" t="s">
        <v>154</v>
      </c>
      <c r="E837" s="139" t="s">
        <v>508</v>
      </c>
      <c r="F837" s="139" t="s">
        <v>180</v>
      </c>
      <c r="G837" s="139" t="s">
        <v>1229</v>
      </c>
      <c r="H837" s="140">
        <v>1923</v>
      </c>
      <c r="I837" s="138">
        <v>2</v>
      </c>
      <c r="J837" s="143">
        <f>สกลนคร!F150</f>
        <v>401820.71</v>
      </c>
      <c r="K837" s="142">
        <f>สกลนคร!AF150</f>
        <v>453320.59</v>
      </c>
      <c r="L837" s="143">
        <f>สกลนคร!AG150</f>
        <v>569880.68999999994</v>
      </c>
      <c r="M837" s="143">
        <f>สกลนคร!AH150</f>
        <v>414694.48000000004</v>
      </c>
      <c r="N837" s="139"/>
      <c r="O837" s="139"/>
      <c r="P837" s="139"/>
      <c r="Q837" s="131">
        <f t="shared" si="29"/>
        <v>155186.2099999999</v>
      </c>
      <c r="R837" s="132">
        <f t="shared" si="30"/>
        <v>296.34981279251167</v>
      </c>
    </row>
    <row r="838" spans="1:18" x14ac:dyDescent="0.35">
      <c r="A838" s="138">
        <v>17</v>
      </c>
      <c r="B838" s="139" t="s">
        <v>61</v>
      </c>
      <c r="C838" s="139" t="s">
        <v>507</v>
      </c>
      <c r="D838" s="139" t="s">
        <v>154</v>
      </c>
      <c r="E838" s="139" t="s">
        <v>508</v>
      </c>
      <c r="F838" s="139" t="s">
        <v>180</v>
      </c>
      <c r="G838" s="139" t="s">
        <v>1230</v>
      </c>
      <c r="H838" s="140">
        <v>1617</v>
      </c>
      <c r="I838" s="138">
        <v>2</v>
      </c>
      <c r="J838" s="143">
        <f>สกลนคร!F151</f>
        <v>166222.59</v>
      </c>
      <c r="K838" s="142">
        <f>สกลนคร!AF151</f>
        <v>239145.15</v>
      </c>
      <c r="L838" s="143">
        <f>สกลนคร!AG151</f>
        <v>383761.29</v>
      </c>
      <c r="M838" s="143">
        <f>สกลนคร!AH151</f>
        <v>319187.48</v>
      </c>
      <c r="N838" s="139"/>
      <c r="O838" s="139"/>
      <c r="P838" s="139"/>
      <c r="Q838" s="131">
        <f t="shared" si="29"/>
        <v>64573.81</v>
      </c>
      <c r="R838" s="132">
        <f t="shared" si="30"/>
        <v>237.32918367346937</v>
      </c>
    </row>
    <row r="839" spans="1:18" x14ac:dyDescent="0.35">
      <c r="A839" s="138">
        <v>18</v>
      </c>
      <c r="B839" s="139" t="s">
        <v>61</v>
      </c>
      <c r="C839" s="139" t="s">
        <v>507</v>
      </c>
      <c r="D839" s="139" t="s">
        <v>154</v>
      </c>
      <c r="E839" s="139" t="s">
        <v>508</v>
      </c>
      <c r="F839" s="139" t="s">
        <v>180</v>
      </c>
      <c r="G839" s="139" t="s">
        <v>1231</v>
      </c>
      <c r="H839" s="140">
        <v>1689</v>
      </c>
      <c r="I839" s="138">
        <v>2</v>
      </c>
      <c r="J839" s="143">
        <f>สกลนคร!F152</f>
        <v>347422.88</v>
      </c>
      <c r="K839" s="142">
        <f>สกลนคร!AF152</f>
        <v>393624.1</v>
      </c>
      <c r="L839" s="143">
        <f>สกลนคร!AG152</f>
        <v>683136.71</v>
      </c>
      <c r="M839" s="143">
        <f>สกลนคร!AH152</f>
        <v>420724.34</v>
      </c>
      <c r="N839" s="139"/>
      <c r="O839" s="139"/>
      <c r="P839" s="139"/>
      <c r="Q839" s="131">
        <f t="shared" ref="Q839:Q902" si="31">L839-M839</f>
        <v>262412.36999999994</v>
      </c>
      <c r="R839" s="132">
        <f t="shared" ref="R839:R902" si="32">L839/H839</f>
        <v>404.46223208999407</v>
      </c>
    </row>
    <row r="840" spans="1:18" x14ac:dyDescent="0.35">
      <c r="A840" s="138">
        <v>19</v>
      </c>
      <c r="B840" s="139" t="s">
        <v>61</v>
      </c>
      <c r="C840" s="139" t="s">
        <v>507</v>
      </c>
      <c r="D840" s="139" t="s">
        <v>154</v>
      </c>
      <c r="E840" s="139" t="s">
        <v>508</v>
      </c>
      <c r="F840" s="139" t="s">
        <v>180</v>
      </c>
      <c r="G840" s="139" t="s">
        <v>1232</v>
      </c>
      <c r="H840" s="140">
        <v>4089</v>
      </c>
      <c r="I840" s="138">
        <v>3</v>
      </c>
      <c r="J840" s="143">
        <f>สกลนคร!F153</f>
        <v>279385.11</v>
      </c>
      <c r="K840" s="142">
        <f>สกลนคร!AF153</f>
        <v>441248.25</v>
      </c>
      <c r="L840" s="143">
        <f>สกลนคร!AG153</f>
        <v>849642.27</v>
      </c>
      <c r="M840" s="143">
        <f>สกลนคร!AH153</f>
        <v>515911.09</v>
      </c>
      <c r="N840" s="139"/>
      <c r="O840" s="139"/>
      <c r="P840" s="139"/>
      <c r="Q840" s="131">
        <f t="shared" si="31"/>
        <v>333731.18</v>
      </c>
      <c r="R840" s="132">
        <f t="shared" si="32"/>
        <v>207.78730007336759</v>
      </c>
    </row>
    <row r="841" spans="1:18" x14ac:dyDescent="0.35">
      <c r="A841" s="138">
        <v>20</v>
      </c>
      <c r="B841" s="139" t="s">
        <v>61</v>
      </c>
      <c r="C841" s="139" t="s">
        <v>507</v>
      </c>
      <c r="D841" s="139" t="s">
        <v>154</v>
      </c>
      <c r="E841" s="139" t="s">
        <v>508</v>
      </c>
      <c r="F841" s="139" t="s">
        <v>180</v>
      </c>
      <c r="G841" s="139" t="s">
        <v>1233</v>
      </c>
      <c r="H841" s="140">
        <v>5940</v>
      </c>
      <c r="I841" s="138">
        <v>4</v>
      </c>
      <c r="J841" s="143">
        <f>สกลนคร!F154</f>
        <v>438514.63</v>
      </c>
      <c r="K841" s="142">
        <f>สกลนคร!AF154</f>
        <v>538714.84</v>
      </c>
      <c r="L841" s="143">
        <f>สกลนคร!AG154</f>
        <v>506326.28</v>
      </c>
      <c r="M841" s="143">
        <f>สกลนคร!AH154</f>
        <v>623505.11</v>
      </c>
      <c r="N841" s="139"/>
      <c r="O841" s="139"/>
      <c r="P841" s="139"/>
      <c r="Q841" s="131">
        <f t="shared" si="31"/>
        <v>-117178.82999999996</v>
      </c>
      <c r="R841" s="132">
        <f t="shared" si="32"/>
        <v>85.240114478114478</v>
      </c>
    </row>
    <row r="842" spans="1:18" x14ac:dyDescent="0.35">
      <c r="A842" s="138">
        <v>21</v>
      </c>
      <c r="B842" s="139" t="s">
        <v>61</v>
      </c>
      <c r="C842" s="139" t="s">
        <v>507</v>
      </c>
      <c r="D842" s="139" t="s">
        <v>154</v>
      </c>
      <c r="E842" s="139" t="s">
        <v>508</v>
      </c>
      <c r="F842" s="139" t="s">
        <v>180</v>
      </c>
      <c r="G842" s="139" t="s">
        <v>1234</v>
      </c>
      <c r="H842" s="140">
        <v>3290</v>
      </c>
      <c r="I842" s="138">
        <v>3</v>
      </c>
      <c r="J842" s="143">
        <f>สกลนคร!F155</f>
        <v>709036.47</v>
      </c>
      <c r="K842" s="142">
        <f>สกลนคร!AF155</f>
        <v>653051.23</v>
      </c>
      <c r="L842" s="143">
        <f>สกลนคร!AG155</f>
        <v>620607.75</v>
      </c>
      <c r="M842" s="143">
        <f>สกลนคร!AH155</f>
        <v>434848.02</v>
      </c>
      <c r="N842" s="139"/>
      <c r="O842" s="139"/>
      <c r="P842" s="139"/>
      <c r="Q842" s="131">
        <f t="shared" si="31"/>
        <v>185759.72999999998</v>
      </c>
      <c r="R842" s="132">
        <f t="shared" si="32"/>
        <v>188.63457446808511</v>
      </c>
    </row>
    <row r="843" spans="1:18" s="150" customFormat="1" x14ac:dyDescent="0.35">
      <c r="A843" s="144">
        <v>12</v>
      </c>
      <c r="B843" s="145" t="s">
        <v>61</v>
      </c>
      <c r="C843" s="145"/>
      <c r="D843" s="145"/>
      <c r="E843" s="145" t="s">
        <v>77</v>
      </c>
      <c r="F843" s="145"/>
      <c r="G843" s="145" t="s">
        <v>510</v>
      </c>
      <c r="H843" s="151">
        <f>SUM(H822:H842)</f>
        <v>88131</v>
      </c>
      <c r="I843" s="144"/>
      <c r="J843" s="147">
        <f>SUM(J822:J842)</f>
        <v>8879369.8900000006</v>
      </c>
      <c r="K843" s="147">
        <f>SUM(K822:K842)</f>
        <v>10372686.050000001</v>
      </c>
      <c r="L843" s="147">
        <f>SUM(L822:L842)</f>
        <v>13634389.749999998</v>
      </c>
      <c r="M843" s="147">
        <f>SUM(M822:M842)</f>
        <v>10389577.609999999</v>
      </c>
      <c r="N843" s="145">
        <v>20</v>
      </c>
      <c r="O843" s="145">
        <v>20</v>
      </c>
      <c r="P843" s="145">
        <f>N843-O843</f>
        <v>0</v>
      </c>
      <c r="Q843" s="148">
        <f t="shared" si="31"/>
        <v>3244812.1399999987</v>
      </c>
      <c r="R843" s="149">
        <f>L843/H843</f>
        <v>154.70594626181477</v>
      </c>
    </row>
    <row r="844" spans="1:18" x14ac:dyDescent="0.35">
      <c r="A844" s="138">
        <v>1</v>
      </c>
      <c r="B844" s="139" t="s">
        <v>61</v>
      </c>
      <c r="C844" s="139" t="s">
        <v>511</v>
      </c>
      <c r="D844" s="139" t="s">
        <v>142</v>
      </c>
      <c r="E844" s="139" t="s">
        <v>512</v>
      </c>
      <c r="F844" s="139" t="s">
        <v>210</v>
      </c>
      <c r="G844" s="139" t="s">
        <v>513</v>
      </c>
      <c r="H844" s="140"/>
      <c r="I844" s="138"/>
      <c r="J844" s="141"/>
      <c r="K844" s="142"/>
      <c r="L844" s="143"/>
      <c r="M844" s="143"/>
      <c r="N844" s="139"/>
      <c r="O844" s="139"/>
      <c r="P844" s="139"/>
    </row>
    <row r="845" spans="1:18" x14ac:dyDescent="0.35">
      <c r="A845" s="138">
        <v>2</v>
      </c>
      <c r="B845" s="139" t="s">
        <v>61</v>
      </c>
      <c r="C845" s="139" t="s">
        <v>511</v>
      </c>
      <c r="D845" s="139" t="s">
        <v>142</v>
      </c>
      <c r="E845" s="139" t="s">
        <v>512</v>
      </c>
      <c r="F845" s="139" t="s">
        <v>180</v>
      </c>
      <c r="G845" s="139" t="s">
        <v>1235</v>
      </c>
      <c r="H845" s="140">
        <v>3875</v>
      </c>
      <c r="I845" s="138">
        <v>3</v>
      </c>
      <c r="J845" s="143">
        <f>สกลนคร!F156</f>
        <v>346460.15</v>
      </c>
      <c r="K845" s="142">
        <f>สกลนคร!AF156</f>
        <v>398683.78</v>
      </c>
      <c r="L845" s="143">
        <f>สกลนคร!AG156</f>
        <v>781566.12</v>
      </c>
      <c r="M845" s="143">
        <f>สกลนคร!AH156</f>
        <v>671342.62</v>
      </c>
      <c r="N845" s="139"/>
      <c r="O845" s="139"/>
      <c r="P845" s="139"/>
      <c r="Q845" s="131">
        <f t="shared" si="31"/>
        <v>110223.5</v>
      </c>
      <c r="R845" s="132">
        <f t="shared" si="32"/>
        <v>201.69448258064517</v>
      </c>
    </row>
    <row r="846" spans="1:18" x14ac:dyDescent="0.35">
      <c r="A846" s="138">
        <v>3</v>
      </c>
      <c r="B846" s="139" t="s">
        <v>61</v>
      </c>
      <c r="C846" s="139" t="s">
        <v>511</v>
      </c>
      <c r="D846" s="139" t="s">
        <v>142</v>
      </c>
      <c r="E846" s="139" t="s">
        <v>512</v>
      </c>
      <c r="F846" s="139" t="s">
        <v>180</v>
      </c>
      <c r="G846" s="139" t="s">
        <v>1236</v>
      </c>
      <c r="H846" s="140">
        <v>4209</v>
      </c>
      <c r="I846" s="138">
        <v>3</v>
      </c>
      <c r="J846" s="143">
        <f>สกลนคร!F157</f>
        <v>335486.46000000002</v>
      </c>
      <c r="K846" s="142">
        <f>สกลนคร!AF157</f>
        <v>349688.62</v>
      </c>
      <c r="L846" s="143">
        <f>สกลนคร!AG157</f>
        <v>468811.72</v>
      </c>
      <c r="M846" s="143">
        <f>สกลนคร!AH157</f>
        <v>365066.53</v>
      </c>
      <c r="N846" s="139"/>
      <c r="O846" s="139"/>
      <c r="P846" s="139"/>
      <c r="Q846" s="131">
        <f t="shared" si="31"/>
        <v>103745.18999999994</v>
      </c>
      <c r="R846" s="132">
        <f t="shared" si="32"/>
        <v>111.3831598954621</v>
      </c>
    </row>
    <row r="847" spans="1:18" x14ac:dyDescent="0.35">
      <c r="A847" s="138">
        <v>4</v>
      </c>
      <c r="B847" s="139" t="s">
        <v>61</v>
      </c>
      <c r="C847" s="139" t="s">
        <v>511</v>
      </c>
      <c r="D847" s="139" t="s">
        <v>142</v>
      </c>
      <c r="E847" s="139" t="s">
        <v>512</v>
      </c>
      <c r="F847" s="139" t="s">
        <v>180</v>
      </c>
      <c r="G847" s="139" t="s">
        <v>1237</v>
      </c>
      <c r="H847" s="140">
        <v>5209</v>
      </c>
      <c r="I847" s="138">
        <v>4</v>
      </c>
      <c r="J847" s="143">
        <f>สกลนคร!F158</f>
        <v>666980.78</v>
      </c>
      <c r="K847" s="142">
        <f>สกลนคร!AF158</f>
        <v>716411.64</v>
      </c>
      <c r="L847" s="143">
        <f>สกลนคร!AG158</f>
        <v>719974.17999999993</v>
      </c>
      <c r="M847" s="143">
        <f>สกลนคร!AH158</f>
        <v>638848.16</v>
      </c>
      <c r="N847" s="139"/>
      <c r="O847" s="139"/>
      <c r="P847" s="139"/>
      <c r="Q847" s="131">
        <f t="shared" si="31"/>
        <v>81126.019999999902</v>
      </c>
      <c r="R847" s="132">
        <f t="shared" si="32"/>
        <v>138.21735073910537</v>
      </c>
    </row>
    <row r="848" spans="1:18" x14ac:dyDescent="0.35">
      <c r="A848" s="138">
        <v>5</v>
      </c>
      <c r="B848" s="139" t="s">
        <v>61</v>
      </c>
      <c r="C848" s="139" t="s">
        <v>511</v>
      </c>
      <c r="D848" s="139" t="s">
        <v>142</v>
      </c>
      <c r="E848" s="139" t="s">
        <v>512</v>
      </c>
      <c r="F848" s="139" t="s">
        <v>180</v>
      </c>
      <c r="G848" s="139" t="s">
        <v>1238</v>
      </c>
      <c r="H848" s="140">
        <v>5460</v>
      </c>
      <c r="I848" s="138">
        <v>4</v>
      </c>
      <c r="J848" s="143">
        <f>สกลนคร!F159</f>
        <v>534842.1</v>
      </c>
      <c r="K848" s="142">
        <f>สกลนคร!AF159</f>
        <v>609250.4</v>
      </c>
      <c r="L848" s="143">
        <f>สกลนคร!AG159</f>
        <v>611550.86</v>
      </c>
      <c r="M848" s="143">
        <f>สกลนคร!AH159</f>
        <v>436871.98</v>
      </c>
      <c r="N848" s="139"/>
      <c r="O848" s="139"/>
      <c r="P848" s="139"/>
      <c r="Q848" s="131">
        <f t="shared" si="31"/>
        <v>174678.88</v>
      </c>
      <c r="R848" s="132">
        <f t="shared" si="32"/>
        <v>112.00565201465201</v>
      </c>
    </row>
    <row r="849" spans="1:18" s="150" customFormat="1" x14ac:dyDescent="0.35">
      <c r="A849" s="144">
        <v>13</v>
      </c>
      <c r="B849" s="145" t="s">
        <v>61</v>
      </c>
      <c r="C849" s="145"/>
      <c r="D849" s="145"/>
      <c r="E849" s="145" t="s">
        <v>77</v>
      </c>
      <c r="F849" s="145"/>
      <c r="G849" s="145" t="s">
        <v>514</v>
      </c>
      <c r="H849" s="151">
        <f>SUM(H845:H848)</f>
        <v>18753</v>
      </c>
      <c r="I849" s="144"/>
      <c r="J849" s="147">
        <f>SUM(J844:J848)</f>
        <v>1883769.4900000002</v>
      </c>
      <c r="K849" s="147">
        <f>SUM(K844:K848)</f>
        <v>2074034.44</v>
      </c>
      <c r="L849" s="147">
        <f>SUM(L844:L848)</f>
        <v>2581902.88</v>
      </c>
      <c r="M849" s="147">
        <f>SUM(M844:M848)</f>
        <v>2112129.29</v>
      </c>
      <c r="N849" s="145">
        <v>4</v>
      </c>
      <c r="O849" s="145">
        <v>4</v>
      </c>
      <c r="P849" s="145">
        <f>N849-O849</f>
        <v>0</v>
      </c>
      <c r="Q849" s="148">
        <f t="shared" si="31"/>
        <v>469773.58999999985</v>
      </c>
      <c r="R849" s="149">
        <f>L849/H849</f>
        <v>137.67945822001812</v>
      </c>
    </row>
    <row r="850" spans="1:18" x14ac:dyDescent="0.35">
      <c r="A850" s="138">
        <v>1</v>
      </c>
      <c r="B850" s="139" t="s">
        <v>61</v>
      </c>
      <c r="C850" s="139" t="s">
        <v>515</v>
      </c>
      <c r="D850" s="139" t="s">
        <v>145</v>
      </c>
      <c r="E850" s="139" t="s">
        <v>516</v>
      </c>
      <c r="F850" s="139" t="s">
        <v>210</v>
      </c>
      <c r="G850" s="139" t="s">
        <v>517</v>
      </c>
      <c r="H850" s="140"/>
      <c r="I850" s="138"/>
      <c r="J850" s="141"/>
      <c r="K850" s="142"/>
      <c r="L850" s="143"/>
      <c r="M850" s="143"/>
      <c r="N850" s="139"/>
      <c r="O850" s="139"/>
      <c r="P850" s="139"/>
    </row>
    <row r="851" spans="1:18" x14ac:dyDescent="0.35">
      <c r="A851" s="138">
        <v>2</v>
      </c>
      <c r="B851" s="139" t="s">
        <v>61</v>
      </c>
      <c r="C851" s="139" t="s">
        <v>515</v>
      </c>
      <c r="D851" s="139" t="s">
        <v>145</v>
      </c>
      <c r="E851" s="139" t="s">
        <v>516</v>
      </c>
      <c r="F851" s="139" t="s">
        <v>180</v>
      </c>
      <c r="G851" s="139" t="s">
        <v>1239</v>
      </c>
      <c r="H851" s="140">
        <v>2090</v>
      </c>
      <c r="I851" s="138">
        <v>2</v>
      </c>
      <c r="J851" s="143">
        <f>สกลนคร!F160</f>
        <v>352777.05</v>
      </c>
      <c r="K851" s="142">
        <f>สกลนคร!AF160</f>
        <v>323127.77</v>
      </c>
      <c r="L851" s="143">
        <f>สกลนคร!AG160</f>
        <v>567026.18999999994</v>
      </c>
      <c r="M851" s="143">
        <f>สกลนคร!AH160</f>
        <v>462179.33</v>
      </c>
      <c r="N851" s="139"/>
      <c r="O851" s="139"/>
      <c r="P851" s="139"/>
      <c r="Q851" s="131">
        <f t="shared" si="31"/>
        <v>104846.85999999993</v>
      </c>
      <c r="R851" s="132">
        <f t="shared" si="32"/>
        <v>271.30439712918655</v>
      </c>
    </row>
    <row r="852" spans="1:18" x14ac:dyDescent="0.35">
      <c r="A852" s="138">
        <v>3</v>
      </c>
      <c r="B852" s="139" t="s">
        <v>61</v>
      </c>
      <c r="C852" s="139" t="s">
        <v>515</v>
      </c>
      <c r="D852" s="139" t="s">
        <v>145</v>
      </c>
      <c r="E852" s="139" t="s">
        <v>516</v>
      </c>
      <c r="F852" s="139" t="s">
        <v>180</v>
      </c>
      <c r="G852" s="139" t="s">
        <v>1240</v>
      </c>
      <c r="H852" s="140">
        <v>3852</v>
      </c>
      <c r="I852" s="138">
        <v>3</v>
      </c>
      <c r="J852" s="143">
        <f>สกลนคร!F161</f>
        <v>219953.23</v>
      </c>
      <c r="K852" s="142">
        <f>สกลนคร!AF161</f>
        <v>249256.75</v>
      </c>
      <c r="L852" s="143">
        <f>สกลนคร!AG161</f>
        <v>729001.01</v>
      </c>
      <c r="M852" s="143">
        <f>สกลนคร!AH161</f>
        <v>712347.14999999991</v>
      </c>
      <c r="N852" s="139"/>
      <c r="O852" s="139"/>
      <c r="P852" s="139"/>
      <c r="Q852" s="131">
        <f t="shared" si="31"/>
        <v>16653.860000000102</v>
      </c>
      <c r="R852" s="132">
        <f t="shared" si="32"/>
        <v>189.25259865005194</v>
      </c>
    </row>
    <row r="853" spans="1:18" x14ac:dyDescent="0.35">
      <c r="A853" s="138">
        <v>4</v>
      </c>
      <c r="B853" s="139" t="s">
        <v>61</v>
      </c>
      <c r="C853" s="139" t="s">
        <v>515</v>
      </c>
      <c r="D853" s="139" t="s">
        <v>145</v>
      </c>
      <c r="E853" s="139" t="s">
        <v>516</v>
      </c>
      <c r="F853" s="139" t="s">
        <v>180</v>
      </c>
      <c r="G853" s="139" t="s">
        <v>1241</v>
      </c>
      <c r="H853" s="140">
        <v>4000</v>
      </c>
      <c r="I853" s="138">
        <v>3</v>
      </c>
      <c r="J853" s="143">
        <f>สกลนคร!F162</f>
        <v>144159.28</v>
      </c>
      <c r="K853" s="142">
        <f>สกลนคร!AF162</f>
        <v>162153.94</v>
      </c>
      <c r="L853" s="143">
        <f>สกลนคร!AG162</f>
        <v>525456.41999999993</v>
      </c>
      <c r="M853" s="143">
        <f>สกลนคร!AH162</f>
        <v>525731.74</v>
      </c>
      <c r="N853" s="139"/>
      <c r="O853" s="139"/>
      <c r="P853" s="139"/>
      <c r="Q853" s="131">
        <f t="shared" si="31"/>
        <v>-275.32000000006519</v>
      </c>
      <c r="R853" s="132">
        <f t="shared" si="32"/>
        <v>131.364105</v>
      </c>
    </row>
    <row r="854" spans="1:18" x14ac:dyDescent="0.35">
      <c r="A854" s="138">
        <v>5</v>
      </c>
      <c r="B854" s="139" t="s">
        <v>61</v>
      </c>
      <c r="C854" s="139" t="s">
        <v>515</v>
      </c>
      <c r="D854" s="139" t="s">
        <v>145</v>
      </c>
      <c r="E854" s="139" t="s">
        <v>516</v>
      </c>
      <c r="F854" s="139" t="s">
        <v>180</v>
      </c>
      <c r="G854" s="139" t="s">
        <v>1242</v>
      </c>
      <c r="H854" s="140">
        <v>5502</v>
      </c>
      <c r="I854" s="138">
        <v>4</v>
      </c>
      <c r="J854" s="143">
        <f>สกลนคร!F163</f>
        <v>248068.57</v>
      </c>
      <c r="K854" s="142">
        <f>สกลนคร!AF163</f>
        <v>317038.53000000003</v>
      </c>
      <c r="L854" s="143">
        <f>สกลนคร!AG163</f>
        <v>731845.11</v>
      </c>
      <c r="M854" s="143">
        <f>สกลนคร!AH163</f>
        <v>735551.82</v>
      </c>
      <c r="N854" s="139"/>
      <c r="O854" s="139"/>
      <c r="P854" s="139"/>
      <c r="Q854" s="131">
        <f t="shared" si="31"/>
        <v>-3706.7099999999627</v>
      </c>
      <c r="R854" s="132">
        <f t="shared" si="32"/>
        <v>133.01437840785169</v>
      </c>
    </row>
    <row r="855" spans="1:18" s="150" customFormat="1" x14ac:dyDescent="0.35">
      <c r="A855" s="144">
        <v>14</v>
      </c>
      <c r="B855" s="145" t="s">
        <v>61</v>
      </c>
      <c r="C855" s="145"/>
      <c r="D855" s="145"/>
      <c r="E855" s="145" t="s">
        <v>77</v>
      </c>
      <c r="F855" s="145"/>
      <c r="G855" s="145" t="s">
        <v>518</v>
      </c>
      <c r="H855" s="151">
        <f>SUM(H851:H854)</f>
        <v>15444</v>
      </c>
      <c r="I855" s="144"/>
      <c r="J855" s="147">
        <f>SUM(J850:J854)</f>
        <v>964958.13000000012</v>
      </c>
      <c r="K855" s="147">
        <f>SUM(K850:K854)</f>
        <v>1051576.99</v>
      </c>
      <c r="L855" s="147">
        <f>SUM(L850:L854)</f>
        <v>2553328.73</v>
      </c>
      <c r="M855" s="147">
        <f>SUM(M850:M854)</f>
        <v>2435810.04</v>
      </c>
      <c r="N855" s="145">
        <v>4</v>
      </c>
      <c r="O855" s="145">
        <v>4</v>
      </c>
      <c r="P855" s="145">
        <f>N855-O855</f>
        <v>0</v>
      </c>
      <c r="Q855" s="148">
        <f t="shared" si="31"/>
        <v>117518.68999999994</v>
      </c>
      <c r="R855" s="149">
        <f>L855/H855</f>
        <v>165.32820059570059</v>
      </c>
    </row>
    <row r="856" spans="1:18" x14ac:dyDescent="0.35">
      <c r="A856" s="138">
        <v>1</v>
      </c>
      <c r="B856" s="139" t="s">
        <v>61</v>
      </c>
      <c r="C856" s="139" t="s">
        <v>519</v>
      </c>
      <c r="D856" s="139" t="s">
        <v>148</v>
      </c>
      <c r="E856" s="139" t="s">
        <v>520</v>
      </c>
      <c r="F856" s="139" t="s">
        <v>210</v>
      </c>
      <c r="G856" s="139" t="s">
        <v>521</v>
      </c>
      <c r="H856" s="140"/>
      <c r="I856" s="138"/>
      <c r="J856" s="141"/>
      <c r="K856" s="142"/>
      <c r="L856" s="143"/>
      <c r="M856" s="143"/>
      <c r="N856" s="139"/>
      <c r="O856" s="139"/>
      <c r="P856" s="139"/>
    </row>
    <row r="857" spans="1:18" x14ac:dyDescent="0.35">
      <c r="A857" s="138">
        <v>2</v>
      </c>
      <c r="B857" s="139" t="s">
        <v>61</v>
      </c>
      <c r="C857" s="139" t="s">
        <v>519</v>
      </c>
      <c r="D857" s="139" t="s">
        <v>148</v>
      </c>
      <c r="E857" s="139" t="s">
        <v>520</v>
      </c>
      <c r="F857" s="139" t="s">
        <v>180</v>
      </c>
      <c r="G857" s="139" t="s">
        <v>1243</v>
      </c>
      <c r="H857" s="140">
        <v>2505</v>
      </c>
      <c r="I857" s="138">
        <v>2</v>
      </c>
      <c r="J857" s="143">
        <f>สกลนคร!F164</f>
        <v>1253829.6000000001</v>
      </c>
      <c r="K857" s="142">
        <f>สกลนคร!AF164</f>
        <v>1290674.1600000001</v>
      </c>
      <c r="L857" s="143">
        <f>สกลนคร!AG164</f>
        <v>597661.69999999995</v>
      </c>
      <c r="M857" s="143">
        <f>สกลนคร!AH164</f>
        <v>345605.72000000003</v>
      </c>
      <c r="N857" s="139"/>
      <c r="O857" s="139"/>
      <c r="P857" s="139"/>
      <c r="Q857" s="131">
        <f t="shared" si="31"/>
        <v>252055.97999999992</v>
      </c>
      <c r="R857" s="132">
        <f t="shared" si="32"/>
        <v>238.58750499001994</v>
      </c>
    </row>
    <row r="858" spans="1:18" x14ac:dyDescent="0.35">
      <c r="A858" s="138">
        <v>3</v>
      </c>
      <c r="B858" s="139" t="s">
        <v>61</v>
      </c>
      <c r="C858" s="139" t="s">
        <v>519</v>
      </c>
      <c r="D858" s="139" t="s">
        <v>148</v>
      </c>
      <c r="E858" s="139" t="s">
        <v>520</v>
      </c>
      <c r="F858" s="139" t="s">
        <v>180</v>
      </c>
      <c r="G858" s="139" t="s">
        <v>1244</v>
      </c>
      <c r="H858" s="140">
        <v>3733</v>
      </c>
      <c r="I858" s="138">
        <v>3</v>
      </c>
      <c r="J858" s="143">
        <f>สกลนคร!F165</f>
        <v>1322154.1200000001</v>
      </c>
      <c r="K858" s="142">
        <f>สกลนคร!AF165</f>
        <v>1356548.07</v>
      </c>
      <c r="L858" s="143">
        <f>สกลนคร!AG165</f>
        <v>702001.31</v>
      </c>
      <c r="M858" s="143">
        <f>สกลนคร!AH165</f>
        <v>387542.15</v>
      </c>
      <c r="N858" s="139"/>
      <c r="O858" s="139"/>
      <c r="P858" s="139"/>
      <c r="Q858" s="131">
        <f t="shared" si="31"/>
        <v>314459.16000000003</v>
      </c>
      <c r="R858" s="132">
        <f t="shared" si="32"/>
        <v>188.05285561210823</v>
      </c>
    </row>
    <row r="859" spans="1:18" x14ac:dyDescent="0.35">
      <c r="A859" s="138">
        <v>4</v>
      </c>
      <c r="B859" s="139" t="s">
        <v>61</v>
      </c>
      <c r="C859" s="139" t="s">
        <v>519</v>
      </c>
      <c r="D859" s="139" t="s">
        <v>148</v>
      </c>
      <c r="E859" s="139" t="s">
        <v>520</v>
      </c>
      <c r="F859" s="139" t="s">
        <v>180</v>
      </c>
      <c r="G859" s="139" t="s">
        <v>1245</v>
      </c>
      <c r="H859" s="140">
        <v>5221</v>
      </c>
      <c r="I859" s="138">
        <v>4</v>
      </c>
      <c r="J859" s="143">
        <f>สกลนคร!F166</f>
        <v>1006454.25</v>
      </c>
      <c r="K859" s="142">
        <f>สกลนคร!AF166</f>
        <v>1044158.8</v>
      </c>
      <c r="L859" s="143">
        <f>สกลนคร!AG166</f>
        <v>927715.59000000008</v>
      </c>
      <c r="M859" s="143">
        <f>สกลนคร!AH166</f>
        <v>467965.87</v>
      </c>
      <c r="N859" s="139"/>
      <c r="O859" s="139"/>
      <c r="P859" s="139"/>
      <c r="Q859" s="131">
        <f t="shared" si="31"/>
        <v>459749.72000000009</v>
      </c>
      <c r="R859" s="132">
        <f t="shared" si="32"/>
        <v>177.68925301666349</v>
      </c>
    </row>
    <row r="860" spans="1:18" x14ac:dyDescent="0.35">
      <c r="A860" s="138">
        <v>5</v>
      </c>
      <c r="B860" s="139" t="s">
        <v>61</v>
      </c>
      <c r="C860" s="139" t="s">
        <v>519</v>
      </c>
      <c r="D860" s="139" t="s">
        <v>148</v>
      </c>
      <c r="E860" s="139" t="s">
        <v>520</v>
      </c>
      <c r="F860" s="139" t="s">
        <v>180</v>
      </c>
      <c r="G860" s="139" t="s">
        <v>1246</v>
      </c>
      <c r="H860" s="140">
        <v>2747</v>
      </c>
      <c r="I860" s="138">
        <v>2</v>
      </c>
      <c r="J860" s="143">
        <f>สกลนคร!F167</f>
        <v>885301.49</v>
      </c>
      <c r="K860" s="142">
        <f>สกลนคร!AF167</f>
        <v>870533.49</v>
      </c>
      <c r="L860" s="143">
        <f>สกลนคร!AG167</f>
        <v>803714.44</v>
      </c>
      <c r="M860" s="143">
        <f>สกลนคร!AH167</f>
        <v>621139.20000000007</v>
      </c>
      <c r="N860" s="139"/>
      <c r="O860" s="139"/>
      <c r="P860" s="139"/>
      <c r="Q860" s="131">
        <f t="shared" si="31"/>
        <v>182575.23999999987</v>
      </c>
      <c r="R860" s="132">
        <f t="shared" si="32"/>
        <v>292.57897342555515</v>
      </c>
    </row>
    <row r="861" spans="1:18" x14ac:dyDescent="0.35">
      <c r="A861" s="138">
        <v>6</v>
      </c>
      <c r="B861" s="139" t="s">
        <v>61</v>
      </c>
      <c r="C861" s="139" t="s">
        <v>519</v>
      </c>
      <c r="D861" s="139" t="s">
        <v>148</v>
      </c>
      <c r="E861" s="139" t="s">
        <v>520</v>
      </c>
      <c r="F861" s="139" t="s">
        <v>180</v>
      </c>
      <c r="G861" s="139" t="s">
        <v>1247</v>
      </c>
      <c r="H861" s="140">
        <v>3860</v>
      </c>
      <c r="I861" s="138">
        <v>3</v>
      </c>
      <c r="J861" s="143">
        <f>สกลนคร!F168</f>
        <v>670034.73</v>
      </c>
      <c r="K861" s="142">
        <f>สกลนคร!AF168</f>
        <v>700893.33</v>
      </c>
      <c r="L861" s="143">
        <f>สกลนคร!AG168</f>
        <v>951090.98</v>
      </c>
      <c r="M861" s="143">
        <f>สกลนคร!AH168</f>
        <v>877347.55</v>
      </c>
      <c r="N861" s="139"/>
      <c r="O861" s="139"/>
      <c r="P861" s="139"/>
      <c r="Q861" s="131">
        <f t="shared" si="31"/>
        <v>73743.429999999935</v>
      </c>
      <c r="R861" s="132">
        <f t="shared" si="32"/>
        <v>246.39662694300517</v>
      </c>
    </row>
    <row r="862" spans="1:18" s="150" customFormat="1" x14ac:dyDescent="0.35">
      <c r="A862" s="144">
        <v>15</v>
      </c>
      <c r="B862" s="145" t="s">
        <v>61</v>
      </c>
      <c r="C862" s="145"/>
      <c r="D862" s="145"/>
      <c r="E862" s="145" t="s">
        <v>77</v>
      </c>
      <c r="F862" s="145"/>
      <c r="G862" s="145" t="s">
        <v>522</v>
      </c>
      <c r="H862" s="151">
        <f>SUM(H857:H861)</f>
        <v>18066</v>
      </c>
      <c r="I862" s="144"/>
      <c r="J862" s="147">
        <f>SUM(J856:J861)</f>
        <v>5137774.1899999995</v>
      </c>
      <c r="K862" s="182">
        <f>SUM(K856:K861)</f>
        <v>5262807.8500000006</v>
      </c>
      <c r="L862" s="147">
        <f>SUM(L856:L861)</f>
        <v>3982184.02</v>
      </c>
      <c r="M862" s="147">
        <f>SUM(M856:M861)</f>
        <v>2699600.49</v>
      </c>
      <c r="N862" s="145">
        <v>5</v>
      </c>
      <c r="O862" s="145">
        <v>5</v>
      </c>
      <c r="P862" s="145">
        <f>N862-O862</f>
        <v>0</v>
      </c>
      <c r="Q862" s="148">
        <f t="shared" si="31"/>
        <v>1282583.5299999998</v>
      </c>
      <c r="R862" s="149">
        <f>L862/H862</f>
        <v>220.4242234030776</v>
      </c>
    </row>
    <row r="863" spans="1:18" x14ac:dyDescent="0.35">
      <c r="A863" s="138">
        <v>1</v>
      </c>
      <c r="B863" s="139" t="s">
        <v>61</v>
      </c>
      <c r="C863" s="139" t="s">
        <v>523</v>
      </c>
      <c r="D863" s="139" t="s">
        <v>150</v>
      </c>
      <c r="E863" s="139" t="s">
        <v>524</v>
      </c>
      <c r="F863" s="139" t="s">
        <v>210</v>
      </c>
      <c r="G863" s="139" t="s">
        <v>525</v>
      </c>
      <c r="H863" s="140"/>
      <c r="I863" s="138"/>
      <c r="J863" s="141"/>
      <c r="K863" s="142"/>
      <c r="L863" s="143"/>
      <c r="M863" s="143"/>
      <c r="N863" s="139"/>
      <c r="O863" s="139"/>
      <c r="P863" s="139"/>
    </row>
    <row r="864" spans="1:18" x14ac:dyDescent="0.35">
      <c r="A864" s="138">
        <v>2</v>
      </c>
      <c r="B864" s="139" t="s">
        <v>61</v>
      </c>
      <c r="C864" s="139" t="s">
        <v>523</v>
      </c>
      <c r="D864" s="139" t="s">
        <v>150</v>
      </c>
      <c r="E864" s="139" t="s">
        <v>524</v>
      </c>
      <c r="F864" s="139" t="s">
        <v>180</v>
      </c>
      <c r="G864" s="139" t="s">
        <v>1248</v>
      </c>
      <c r="H864" s="140">
        <v>992</v>
      </c>
      <c r="I864" s="138">
        <v>1</v>
      </c>
      <c r="J864" s="143">
        <f>สกลนคร!F169</f>
        <v>321397.61</v>
      </c>
      <c r="K864" s="142">
        <f>สกลนคร!AF169</f>
        <v>383494.6</v>
      </c>
      <c r="L864" s="143">
        <f>สกลนคร!AG169</f>
        <v>163526.07</v>
      </c>
      <c r="M864" s="143">
        <f>สกลนคร!AH169</f>
        <v>336040.26</v>
      </c>
      <c r="N864" s="139"/>
      <c r="O864" s="139"/>
      <c r="P864" s="139"/>
      <c r="Q864" s="131">
        <f t="shared" si="31"/>
        <v>-172514.19</v>
      </c>
      <c r="R864" s="132">
        <f t="shared" si="32"/>
        <v>164.84482862903226</v>
      </c>
    </row>
    <row r="865" spans="1:18" x14ac:dyDescent="0.35">
      <c r="A865" s="138">
        <v>3</v>
      </c>
      <c r="B865" s="139" t="s">
        <v>61</v>
      </c>
      <c r="C865" s="139" t="s">
        <v>523</v>
      </c>
      <c r="D865" s="139" t="s">
        <v>150</v>
      </c>
      <c r="E865" s="139" t="s">
        <v>524</v>
      </c>
      <c r="F865" s="139" t="s">
        <v>180</v>
      </c>
      <c r="G865" s="139" t="s">
        <v>1249</v>
      </c>
      <c r="H865" s="140">
        <v>5690</v>
      </c>
      <c r="I865" s="138">
        <v>4</v>
      </c>
      <c r="J865" s="143">
        <f>สกลนคร!F170</f>
        <v>380777.56</v>
      </c>
      <c r="K865" s="142">
        <f>สกลนคร!AF170</f>
        <v>331853.26999999996</v>
      </c>
      <c r="L865" s="143">
        <f>สกลนคร!AG170</f>
        <v>290839.06</v>
      </c>
      <c r="M865" s="143">
        <f>สกลนคร!AH170</f>
        <v>552114.24</v>
      </c>
      <c r="N865" s="139"/>
      <c r="O865" s="139"/>
      <c r="P865" s="139"/>
      <c r="Q865" s="131">
        <f t="shared" si="31"/>
        <v>-261275.18</v>
      </c>
      <c r="R865" s="132">
        <f t="shared" si="32"/>
        <v>51.114070298769768</v>
      </c>
    </row>
    <row r="866" spans="1:18" x14ac:dyDescent="0.35">
      <c r="A866" s="138">
        <v>4</v>
      </c>
      <c r="B866" s="139" t="s">
        <v>61</v>
      </c>
      <c r="C866" s="139" t="s">
        <v>523</v>
      </c>
      <c r="D866" s="139" t="s">
        <v>150</v>
      </c>
      <c r="E866" s="139" t="s">
        <v>524</v>
      </c>
      <c r="F866" s="139" t="s">
        <v>180</v>
      </c>
      <c r="G866" s="139" t="s">
        <v>1250</v>
      </c>
      <c r="H866" s="140">
        <v>3265</v>
      </c>
      <c r="I866" s="138">
        <v>3</v>
      </c>
      <c r="J866" s="143">
        <f>สกลนคร!F171</f>
        <v>276222.40000000002</v>
      </c>
      <c r="K866" s="142">
        <f>สกลนคร!AF171</f>
        <v>386178.07</v>
      </c>
      <c r="L866" s="143">
        <f>สกลนคร!AG171</f>
        <v>258954.09</v>
      </c>
      <c r="M866" s="143">
        <f>สกลนคร!AH171</f>
        <v>467114.66000000003</v>
      </c>
      <c r="N866" s="139"/>
      <c r="O866" s="139"/>
      <c r="P866" s="139"/>
      <c r="Q866" s="131">
        <f t="shared" si="31"/>
        <v>-208160.57000000004</v>
      </c>
      <c r="R866" s="132">
        <f t="shared" si="32"/>
        <v>79.312125574272585</v>
      </c>
    </row>
    <row r="867" spans="1:18" x14ac:dyDescent="0.35">
      <c r="A867" s="138">
        <v>5</v>
      </c>
      <c r="B867" s="139" t="s">
        <v>61</v>
      </c>
      <c r="C867" s="139" t="s">
        <v>523</v>
      </c>
      <c r="D867" s="139" t="s">
        <v>150</v>
      </c>
      <c r="E867" s="139" t="s">
        <v>524</v>
      </c>
      <c r="F867" s="139" t="s">
        <v>180</v>
      </c>
      <c r="G867" s="139" t="s">
        <v>1251</v>
      </c>
      <c r="H867" s="140">
        <v>5131</v>
      </c>
      <c r="I867" s="138">
        <v>4</v>
      </c>
      <c r="J867" s="143">
        <f>สกลนคร!F172</f>
        <v>390733.04</v>
      </c>
      <c r="K867" s="142">
        <f>สกลนคร!AF172</f>
        <v>258076.05</v>
      </c>
      <c r="L867" s="143">
        <f>สกลนคร!AG172</f>
        <v>389322.03</v>
      </c>
      <c r="M867" s="143">
        <f>สกลนคร!AH172</f>
        <v>606644.65</v>
      </c>
      <c r="N867" s="139"/>
      <c r="O867" s="139"/>
      <c r="P867" s="139"/>
      <c r="Q867" s="131">
        <f t="shared" si="31"/>
        <v>-217322.62</v>
      </c>
      <c r="R867" s="132">
        <f t="shared" si="32"/>
        <v>75.876443188462289</v>
      </c>
    </row>
    <row r="868" spans="1:18" x14ac:dyDescent="0.35">
      <c r="A868" s="138">
        <v>6</v>
      </c>
      <c r="B868" s="139" t="s">
        <v>61</v>
      </c>
      <c r="C868" s="139" t="s">
        <v>523</v>
      </c>
      <c r="D868" s="139" t="s">
        <v>150</v>
      </c>
      <c r="E868" s="139" t="s">
        <v>524</v>
      </c>
      <c r="F868" s="139" t="s">
        <v>180</v>
      </c>
      <c r="G868" s="139" t="s">
        <v>1252</v>
      </c>
      <c r="H868" s="140">
        <v>3470</v>
      </c>
      <c r="I868" s="138">
        <v>3</v>
      </c>
      <c r="J868" s="143">
        <f>สกลนคร!F173</f>
        <v>641938.36</v>
      </c>
      <c r="K868" s="142">
        <f>สกลนคร!AF173</f>
        <v>676137.07</v>
      </c>
      <c r="L868" s="143">
        <f>สกลนคร!AG173</f>
        <v>265996.64</v>
      </c>
      <c r="M868" s="143">
        <f>สกลนคร!AH173</f>
        <v>534578.46</v>
      </c>
      <c r="N868" s="139"/>
      <c r="O868" s="139"/>
      <c r="P868" s="139"/>
      <c r="Q868" s="131">
        <f t="shared" si="31"/>
        <v>-268581.81999999995</v>
      </c>
      <c r="R868" s="132">
        <f t="shared" si="32"/>
        <v>76.656092219020181</v>
      </c>
    </row>
    <row r="869" spans="1:18" x14ac:dyDescent="0.35">
      <c r="A869" s="138">
        <v>7</v>
      </c>
      <c r="B869" s="139" t="s">
        <v>61</v>
      </c>
      <c r="C869" s="139" t="s">
        <v>523</v>
      </c>
      <c r="D869" s="139" t="s">
        <v>150</v>
      </c>
      <c r="E869" s="139" t="s">
        <v>524</v>
      </c>
      <c r="F869" s="139" t="s">
        <v>180</v>
      </c>
      <c r="G869" s="139" t="s">
        <v>1253</v>
      </c>
      <c r="H869" s="140">
        <v>6314</v>
      </c>
      <c r="I869" s="138">
        <v>5</v>
      </c>
      <c r="J869" s="143">
        <f>สกลนคร!F174</f>
        <v>193959.67999999999</v>
      </c>
      <c r="K869" s="142">
        <f>สกลนคร!AF174</f>
        <v>289020.36</v>
      </c>
      <c r="L869" s="143">
        <f>สกลนคร!AG174</f>
        <v>245618.4</v>
      </c>
      <c r="M869" s="143">
        <f>สกลนคร!AH174</f>
        <v>532171.37</v>
      </c>
      <c r="N869" s="139"/>
      <c r="O869" s="139"/>
      <c r="P869" s="139"/>
      <c r="Q869" s="131">
        <f t="shared" si="31"/>
        <v>-286552.96999999997</v>
      </c>
      <c r="R869" s="132">
        <f t="shared" si="32"/>
        <v>38.900601837187203</v>
      </c>
    </row>
    <row r="870" spans="1:18" s="150" customFormat="1" x14ac:dyDescent="0.35">
      <c r="A870" s="144">
        <v>16</v>
      </c>
      <c r="B870" s="145" t="s">
        <v>61</v>
      </c>
      <c r="C870" s="145"/>
      <c r="D870" s="145"/>
      <c r="E870" s="145" t="s">
        <v>77</v>
      </c>
      <c r="F870" s="145"/>
      <c r="G870" s="145" t="s">
        <v>526</v>
      </c>
      <c r="H870" s="151">
        <f>SUM(H864:H869)</f>
        <v>24862</v>
      </c>
      <c r="I870" s="144"/>
      <c r="J870" s="147">
        <f>SUM(J863:J869)</f>
        <v>2205028.65</v>
      </c>
      <c r="K870" s="147">
        <f>SUM(K863:K869)</f>
        <v>2324759.42</v>
      </c>
      <c r="L870" s="147">
        <f>SUM(L863:L869)</f>
        <v>1614256.29</v>
      </c>
      <c r="M870" s="147">
        <f>SUM(M863:M869)</f>
        <v>3028663.64</v>
      </c>
      <c r="N870" s="145">
        <v>6</v>
      </c>
      <c r="O870" s="145">
        <v>6</v>
      </c>
      <c r="P870" s="145">
        <f>N870-O870</f>
        <v>0</v>
      </c>
      <c r="Q870" s="148">
        <f t="shared" si="31"/>
        <v>-1414407.35</v>
      </c>
      <c r="R870" s="149">
        <f>L870/H870</f>
        <v>64.928657791006358</v>
      </c>
    </row>
    <row r="871" spans="1:18" x14ac:dyDescent="0.35">
      <c r="A871" s="138">
        <v>1</v>
      </c>
      <c r="B871" s="139" t="s">
        <v>61</v>
      </c>
      <c r="C871" s="139" t="s">
        <v>527</v>
      </c>
      <c r="D871" s="139" t="s">
        <v>152</v>
      </c>
      <c r="E871" s="139" t="s">
        <v>528</v>
      </c>
      <c r="F871" s="139" t="s">
        <v>210</v>
      </c>
      <c r="G871" s="139" t="s">
        <v>529</v>
      </c>
      <c r="H871" s="140"/>
      <c r="I871" s="138"/>
      <c r="J871" s="141"/>
      <c r="K871" s="142"/>
      <c r="L871" s="143"/>
      <c r="M871" s="143"/>
      <c r="N871" s="139"/>
      <c r="O871" s="139"/>
      <c r="P871" s="139"/>
    </row>
    <row r="872" spans="1:18" x14ac:dyDescent="0.35">
      <c r="A872" s="138">
        <v>2</v>
      </c>
      <c r="B872" s="139" t="s">
        <v>61</v>
      </c>
      <c r="C872" s="139" t="s">
        <v>527</v>
      </c>
      <c r="D872" s="139" t="s">
        <v>152</v>
      </c>
      <c r="E872" s="139" t="s">
        <v>528</v>
      </c>
      <c r="F872" s="139" t="s">
        <v>180</v>
      </c>
      <c r="G872" s="139" t="s">
        <v>1254</v>
      </c>
      <c r="H872" s="140">
        <v>4818</v>
      </c>
      <c r="I872" s="138">
        <v>4</v>
      </c>
      <c r="J872" s="143">
        <f>สกลนคร!F175</f>
        <v>573596.59</v>
      </c>
      <c r="K872" s="142">
        <f>สกลนคร!AF175</f>
        <v>607994.00999999989</v>
      </c>
      <c r="L872" s="143">
        <f>สกลนคร!AG175</f>
        <v>454466.54</v>
      </c>
      <c r="M872" s="143">
        <f>สกลนคร!AH175</f>
        <v>559518.79999999993</v>
      </c>
      <c r="N872" s="139"/>
      <c r="O872" s="139"/>
      <c r="P872" s="139"/>
      <c r="Q872" s="131">
        <f t="shared" si="31"/>
        <v>-105052.25999999995</v>
      </c>
      <c r="R872" s="132">
        <f t="shared" si="32"/>
        <v>94.326803652968039</v>
      </c>
    </row>
    <row r="873" spans="1:18" x14ac:dyDescent="0.35">
      <c r="A873" s="138">
        <v>3</v>
      </c>
      <c r="B873" s="139" t="s">
        <v>61</v>
      </c>
      <c r="C873" s="139" t="s">
        <v>527</v>
      </c>
      <c r="D873" s="139" t="s">
        <v>152</v>
      </c>
      <c r="E873" s="139" t="s">
        <v>528</v>
      </c>
      <c r="F873" s="139" t="s">
        <v>180</v>
      </c>
      <c r="G873" s="139" t="s">
        <v>1255</v>
      </c>
      <c r="H873" s="140">
        <v>3493</v>
      </c>
      <c r="I873" s="138">
        <v>3</v>
      </c>
      <c r="J873" s="143">
        <f>สกลนคร!F176</f>
        <v>428782.7</v>
      </c>
      <c r="K873" s="142">
        <f>สกลนคร!AF176</f>
        <v>464409.82</v>
      </c>
      <c r="L873" s="143">
        <f>สกลนคร!AG176</f>
        <v>401848.12</v>
      </c>
      <c r="M873" s="143">
        <f>สกลนคร!AH176</f>
        <v>636138.47</v>
      </c>
      <c r="N873" s="139"/>
      <c r="O873" s="139"/>
      <c r="P873" s="139"/>
      <c r="Q873" s="131">
        <f t="shared" si="31"/>
        <v>-234290.34999999998</v>
      </c>
      <c r="R873" s="132">
        <f t="shared" si="32"/>
        <v>115.0438362439164</v>
      </c>
    </row>
    <row r="874" spans="1:18" x14ac:dyDescent="0.35">
      <c r="A874" s="138">
        <v>4</v>
      </c>
      <c r="B874" s="139" t="s">
        <v>61</v>
      </c>
      <c r="C874" s="139" t="s">
        <v>527</v>
      </c>
      <c r="D874" s="139" t="s">
        <v>152</v>
      </c>
      <c r="E874" s="139" t="s">
        <v>528</v>
      </c>
      <c r="F874" s="139" t="s">
        <v>180</v>
      </c>
      <c r="G874" s="139" t="s">
        <v>1256</v>
      </c>
      <c r="H874" s="140">
        <v>2171</v>
      </c>
      <c r="I874" s="138">
        <v>2</v>
      </c>
      <c r="J874" s="143">
        <f>สกลนคร!F177</f>
        <v>433826.45</v>
      </c>
      <c r="K874" s="142">
        <f>สกลนคร!AF177</f>
        <v>466469.8</v>
      </c>
      <c r="L874" s="143">
        <f>สกลนคร!AG177</f>
        <v>246333.31</v>
      </c>
      <c r="M874" s="143">
        <f>สกลนคร!AH177</f>
        <v>384955.51999999996</v>
      </c>
      <c r="N874" s="139"/>
      <c r="O874" s="139"/>
      <c r="P874" s="139"/>
      <c r="Q874" s="131">
        <f t="shared" si="31"/>
        <v>-138622.20999999996</v>
      </c>
      <c r="R874" s="132">
        <f t="shared" si="32"/>
        <v>113.46536619069553</v>
      </c>
    </row>
    <row r="875" spans="1:18" x14ac:dyDescent="0.35">
      <c r="A875" s="138">
        <v>5</v>
      </c>
      <c r="B875" s="139" t="s">
        <v>61</v>
      </c>
      <c r="C875" s="139" t="s">
        <v>527</v>
      </c>
      <c r="D875" s="139" t="s">
        <v>152</v>
      </c>
      <c r="E875" s="139" t="s">
        <v>528</v>
      </c>
      <c r="F875" s="139" t="s">
        <v>180</v>
      </c>
      <c r="G875" s="139" t="s">
        <v>1257</v>
      </c>
      <c r="H875" s="140">
        <v>4974</v>
      </c>
      <c r="I875" s="138">
        <v>4</v>
      </c>
      <c r="J875" s="143">
        <f>สกลนคร!F178</f>
        <v>270345.8</v>
      </c>
      <c r="K875" s="142">
        <f>สกลนคร!AF178</f>
        <v>295605.00999999995</v>
      </c>
      <c r="L875" s="143">
        <f>สกลนคร!AG178</f>
        <v>401307.16000000003</v>
      </c>
      <c r="M875" s="143">
        <f>สกลนคร!AH178</f>
        <v>418183.93</v>
      </c>
      <c r="N875" s="139"/>
      <c r="O875" s="139"/>
      <c r="P875" s="139"/>
      <c r="Q875" s="131">
        <f t="shared" si="31"/>
        <v>-16876.76999999996</v>
      </c>
      <c r="R875" s="132">
        <f t="shared" si="32"/>
        <v>80.680973059911551</v>
      </c>
    </row>
    <row r="876" spans="1:18" x14ac:dyDescent="0.35">
      <c r="A876" s="138">
        <v>6</v>
      </c>
      <c r="B876" s="139" t="s">
        <v>61</v>
      </c>
      <c r="C876" s="139" t="s">
        <v>527</v>
      </c>
      <c r="D876" s="139" t="s">
        <v>152</v>
      </c>
      <c r="E876" s="139" t="s">
        <v>528</v>
      </c>
      <c r="F876" s="139" t="s">
        <v>180</v>
      </c>
      <c r="G876" s="139" t="s">
        <v>1258</v>
      </c>
      <c r="H876" s="140">
        <v>2190</v>
      </c>
      <c r="I876" s="138">
        <v>2</v>
      </c>
      <c r="J876" s="143">
        <f>สกลนคร!F179</f>
        <v>599449.24</v>
      </c>
      <c r="K876" s="142">
        <f>สกลนคร!AF179</f>
        <v>620124.54</v>
      </c>
      <c r="L876" s="143">
        <f>สกลนคร!AG179</f>
        <v>285628.90000000002</v>
      </c>
      <c r="M876" s="143">
        <f>สกลนคร!AH179</f>
        <v>378688.31</v>
      </c>
      <c r="N876" s="139"/>
      <c r="O876" s="139"/>
      <c r="P876" s="139"/>
      <c r="Q876" s="131">
        <f t="shared" si="31"/>
        <v>-93059.409999999974</v>
      </c>
      <c r="R876" s="132">
        <f t="shared" si="32"/>
        <v>130.42415525114157</v>
      </c>
    </row>
    <row r="877" spans="1:18" x14ac:dyDescent="0.35">
      <c r="A877" s="138">
        <v>7</v>
      </c>
      <c r="B877" s="139" t="s">
        <v>61</v>
      </c>
      <c r="C877" s="139" t="s">
        <v>527</v>
      </c>
      <c r="D877" s="139" t="s">
        <v>152</v>
      </c>
      <c r="E877" s="139" t="s">
        <v>528</v>
      </c>
      <c r="F877" s="139" t="s">
        <v>180</v>
      </c>
      <c r="G877" s="139" t="s">
        <v>1259</v>
      </c>
      <c r="H877" s="140">
        <v>3183</v>
      </c>
      <c r="I877" s="138">
        <v>3</v>
      </c>
      <c r="J877" s="143">
        <f>สกลนคร!F180</f>
        <v>263233.23</v>
      </c>
      <c r="K877" s="142">
        <f>สกลนคร!AF180</f>
        <v>293611.21000000002</v>
      </c>
      <c r="L877" s="143">
        <f>สกลนคร!AG180</f>
        <v>273710.52</v>
      </c>
      <c r="M877" s="143">
        <f>สกลนคร!AH180</f>
        <v>391691.04000000004</v>
      </c>
      <c r="N877" s="139"/>
      <c r="O877" s="139"/>
      <c r="P877" s="139"/>
      <c r="Q877" s="131">
        <f t="shared" si="31"/>
        <v>-117980.52000000002</v>
      </c>
      <c r="R877" s="132">
        <f t="shared" si="32"/>
        <v>85.991366635249776</v>
      </c>
    </row>
    <row r="878" spans="1:18" x14ac:dyDescent="0.35">
      <c r="A878" s="138">
        <v>8</v>
      </c>
      <c r="B878" s="139" t="s">
        <v>61</v>
      </c>
      <c r="C878" s="139" t="s">
        <v>527</v>
      </c>
      <c r="D878" s="139" t="s">
        <v>152</v>
      </c>
      <c r="E878" s="139" t="s">
        <v>528</v>
      </c>
      <c r="F878" s="139" t="s">
        <v>180</v>
      </c>
      <c r="G878" s="139" t="s">
        <v>1260</v>
      </c>
      <c r="H878" s="140">
        <v>3642</v>
      </c>
      <c r="I878" s="138">
        <v>3</v>
      </c>
      <c r="J878" s="143">
        <f>สกลนคร!F181</f>
        <v>318316.53000000003</v>
      </c>
      <c r="K878" s="142">
        <f>สกลนคร!AF181</f>
        <v>352754.48000000004</v>
      </c>
      <c r="L878" s="143">
        <f>สกลนคร!AG181</f>
        <v>528084.84000000008</v>
      </c>
      <c r="M878" s="143">
        <f>สกลนคร!AH181</f>
        <v>454618.88</v>
      </c>
      <c r="N878" s="139"/>
      <c r="O878" s="139"/>
      <c r="P878" s="139"/>
      <c r="Q878" s="131">
        <f t="shared" si="31"/>
        <v>73465.960000000079</v>
      </c>
      <c r="R878" s="132">
        <f t="shared" si="32"/>
        <v>144.99858319604616</v>
      </c>
    </row>
    <row r="879" spans="1:18" s="150" customFormat="1" x14ac:dyDescent="0.35">
      <c r="A879" s="144">
        <v>17</v>
      </c>
      <c r="B879" s="145" t="s">
        <v>61</v>
      </c>
      <c r="C879" s="145"/>
      <c r="D879" s="145"/>
      <c r="E879" s="145" t="s">
        <v>77</v>
      </c>
      <c r="F879" s="145"/>
      <c r="G879" s="145" t="s">
        <v>530</v>
      </c>
      <c r="H879" s="151">
        <f>SUM(H872:H878)</f>
        <v>24471</v>
      </c>
      <c r="I879" s="144"/>
      <c r="J879" s="147">
        <f>SUM(J871:J878)</f>
        <v>2887550.54</v>
      </c>
      <c r="K879" s="147">
        <f>SUM(K871:K878)</f>
        <v>3100968.8699999996</v>
      </c>
      <c r="L879" s="147">
        <f>SUM(L871:L878)</f>
        <v>2591379.3899999997</v>
      </c>
      <c r="M879" s="147">
        <f>SUM(M871:M878)</f>
        <v>3223794.9499999997</v>
      </c>
      <c r="N879" s="145">
        <v>7</v>
      </c>
      <c r="O879" s="145">
        <v>7</v>
      </c>
      <c r="P879" s="145">
        <f>N879-O879</f>
        <v>0</v>
      </c>
      <c r="Q879" s="148">
        <f t="shared" si="31"/>
        <v>-632415.56000000006</v>
      </c>
      <c r="R879" s="149">
        <f>L879/H879</f>
        <v>105.89593355400268</v>
      </c>
    </row>
    <row r="880" spans="1:18" x14ac:dyDescent="0.35">
      <c r="A880" s="138">
        <v>1</v>
      </c>
      <c r="B880" s="139" t="s">
        <v>61</v>
      </c>
      <c r="C880" s="139" t="s">
        <v>531</v>
      </c>
      <c r="D880" s="139" t="s">
        <v>532</v>
      </c>
      <c r="E880" s="139" t="s">
        <v>533</v>
      </c>
      <c r="F880" s="139" t="s">
        <v>210</v>
      </c>
      <c r="G880" s="139" t="s">
        <v>534</v>
      </c>
      <c r="H880" s="140"/>
      <c r="I880" s="138"/>
      <c r="J880" s="141"/>
      <c r="K880" s="142"/>
      <c r="L880" s="143"/>
      <c r="M880" s="143"/>
      <c r="N880" s="139"/>
      <c r="O880" s="139"/>
      <c r="P880" s="139"/>
    </row>
    <row r="881" spans="1:18" x14ac:dyDescent="0.35">
      <c r="A881" s="138">
        <v>2</v>
      </c>
      <c r="B881" s="139" t="s">
        <v>61</v>
      </c>
      <c r="C881" s="139" t="s">
        <v>531</v>
      </c>
      <c r="D881" s="139" t="s">
        <v>532</v>
      </c>
      <c r="E881" s="139" t="s">
        <v>533</v>
      </c>
      <c r="F881" s="139" t="s">
        <v>180</v>
      </c>
      <c r="G881" s="139" t="s">
        <v>1261</v>
      </c>
      <c r="H881" s="140">
        <v>3093</v>
      </c>
      <c r="I881" s="138">
        <v>3</v>
      </c>
      <c r="J881" s="143">
        <f>สกลนคร!F182</f>
        <v>583152.25</v>
      </c>
      <c r="K881" s="142">
        <f>สกลนคร!AF182</f>
        <v>629027.54</v>
      </c>
      <c r="L881" s="143">
        <f>สกลนคร!AG182</f>
        <v>380682.80000000005</v>
      </c>
      <c r="M881" s="143">
        <f>สกลนคร!AH182</f>
        <v>204972.05</v>
      </c>
      <c r="N881" s="139"/>
      <c r="O881" s="139"/>
      <c r="P881" s="139"/>
      <c r="Q881" s="131">
        <f t="shared" si="31"/>
        <v>175710.75000000006</v>
      </c>
      <c r="R881" s="132">
        <f t="shared" si="32"/>
        <v>123.07882314904624</v>
      </c>
    </row>
    <row r="882" spans="1:18" x14ac:dyDescent="0.35">
      <c r="A882" s="138">
        <v>3</v>
      </c>
      <c r="B882" s="139" t="s">
        <v>61</v>
      </c>
      <c r="C882" s="139" t="s">
        <v>531</v>
      </c>
      <c r="D882" s="139" t="s">
        <v>532</v>
      </c>
      <c r="E882" s="139" t="s">
        <v>533</v>
      </c>
      <c r="F882" s="139" t="s">
        <v>180</v>
      </c>
      <c r="G882" s="139" t="s">
        <v>1262</v>
      </c>
      <c r="H882" s="140">
        <v>2775</v>
      </c>
      <c r="I882" s="138">
        <v>2</v>
      </c>
      <c r="J882" s="143">
        <f>สกลนคร!F183</f>
        <v>324165.15999999997</v>
      </c>
      <c r="K882" s="142">
        <f>สกลนคร!AF183</f>
        <v>408131.42</v>
      </c>
      <c r="L882" s="143">
        <f>สกลนคร!AG183</f>
        <v>629949.02999999991</v>
      </c>
      <c r="M882" s="143">
        <f>สกลนคร!AH183</f>
        <v>384171.25</v>
      </c>
      <c r="N882" s="139"/>
      <c r="O882" s="139"/>
      <c r="P882" s="139"/>
      <c r="Q882" s="131">
        <f t="shared" si="31"/>
        <v>245777.77999999991</v>
      </c>
      <c r="R882" s="132">
        <f t="shared" si="32"/>
        <v>227.00865945945944</v>
      </c>
    </row>
    <row r="883" spans="1:18" x14ac:dyDescent="0.35">
      <c r="A883" s="138">
        <v>4</v>
      </c>
      <c r="B883" s="139" t="s">
        <v>61</v>
      </c>
      <c r="C883" s="139" t="s">
        <v>531</v>
      </c>
      <c r="D883" s="139" t="s">
        <v>532</v>
      </c>
      <c r="E883" s="139" t="s">
        <v>533</v>
      </c>
      <c r="F883" s="139" t="s">
        <v>180</v>
      </c>
      <c r="G883" s="139" t="s">
        <v>1263</v>
      </c>
      <c r="H883" s="140">
        <v>2224</v>
      </c>
      <c r="I883" s="138">
        <v>2</v>
      </c>
      <c r="J883" s="143">
        <f>สกลนคร!F184</f>
        <v>570040.86</v>
      </c>
      <c r="K883" s="142">
        <f>สกลนคร!AF184</f>
        <v>603845.07999999996</v>
      </c>
      <c r="L883" s="143">
        <f>สกลนคร!AG184</f>
        <v>402695.38</v>
      </c>
      <c r="M883" s="143">
        <f>สกลนคร!AH184</f>
        <v>296146.17</v>
      </c>
      <c r="N883" s="139"/>
      <c r="O883" s="139"/>
      <c r="P883" s="139"/>
      <c r="Q883" s="131">
        <f t="shared" si="31"/>
        <v>106549.21000000002</v>
      </c>
      <c r="R883" s="132">
        <f t="shared" si="32"/>
        <v>181.06806654676259</v>
      </c>
    </row>
    <row r="884" spans="1:18" x14ac:dyDescent="0.35">
      <c r="A884" s="138">
        <v>5</v>
      </c>
      <c r="B884" s="139" t="s">
        <v>61</v>
      </c>
      <c r="C884" s="139" t="s">
        <v>531</v>
      </c>
      <c r="D884" s="139" t="s">
        <v>532</v>
      </c>
      <c r="E884" s="139" t="s">
        <v>533</v>
      </c>
      <c r="F884" s="139" t="s">
        <v>180</v>
      </c>
      <c r="G884" s="139" t="s">
        <v>1264</v>
      </c>
      <c r="H884" s="140">
        <v>2037</v>
      </c>
      <c r="I884" s="138">
        <v>2</v>
      </c>
      <c r="J884" s="143">
        <f>สกลนคร!F185</f>
        <v>223114.63</v>
      </c>
      <c r="K884" s="142">
        <f>สกลนคร!AF185</f>
        <v>284085.89</v>
      </c>
      <c r="L884" s="143">
        <f>สกลนคร!AG185</f>
        <v>353601.83999999997</v>
      </c>
      <c r="M884" s="143">
        <f>สกลนคร!AH185</f>
        <v>226082.52</v>
      </c>
      <c r="N884" s="139"/>
      <c r="O884" s="139"/>
      <c r="P884" s="139"/>
      <c r="Q884" s="131">
        <f t="shared" si="31"/>
        <v>127519.31999999998</v>
      </c>
      <c r="R884" s="132">
        <f t="shared" si="32"/>
        <v>173.58951399116347</v>
      </c>
    </row>
    <row r="885" spans="1:18" x14ac:dyDescent="0.35">
      <c r="A885" s="138">
        <v>6</v>
      </c>
      <c r="B885" s="139" t="s">
        <v>61</v>
      </c>
      <c r="C885" s="139" t="s">
        <v>531</v>
      </c>
      <c r="D885" s="139" t="s">
        <v>532</v>
      </c>
      <c r="E885" s="139" t="s">
        <v>533</v>
      </c>
      <c r="F885" s="139" t="s">
        <v>180</v>
      </c>
      <c r="G885" s="139" t="s">
        <v>1265</v>
      </c>
      <c r="H885" s="140">
        <v>3571</v>
      </c>
      <c r="I885" s="138">
        <v>3</v>
      </c>
      <c r="J885" s="143">
        <f>สกลนคร!F186</f>
        <v>526730.64</v>
      </c>
      <c r="K885" s="142">
        <f>สกลนคร!AF186</f>
        <v>704581.72000000009</v>
      </c>
      <c r="L885" s="143">
        <f>สกลนคร!AG186</f>
        <v>683113.86</v>
      </c>
      <c r="M885" s="143">
        <f>สกลนคร!AH186</f>
        <v>337091.72</v>
      </c>
      <c r="N885" s="139"/>
      <c r="O885" s="139"/>
      <c r="P885" s="139"/>
      <c r="Q885" s="131">
        <f t="shared" si="31"/>
        <v>346022.14</v>
      </c>
      <c r="R885" s="132">
        <f t="shared" si="32"/>
        <v>191.29483618034163</v>
      </c>
    </row>
    <row r="886" spans="1:18" x14ac:dyDescent="0.35">
      <c r="A886" s="138">
        <v>7</v>
      </c>
      <c r="B886" s="139" t="s">
        <v>61</v>
      </c>
      <c r="C886" s="139" t="s">
        <v>531</v>
      </c>
      <c r="D886" s="139" t="s">
        <v>532</v>
      </c>
      <c r="E886" s="139" t="s">
        <v>533</v>
      </c>
      <c r="F886" s="139" t="s">
        <v>180</v>
      </c>
      <c r="G886" s="139" t="s">
        <v>1266</v>
      </c>
      <c r="H886" s="140">
        <v>6793</v>
      </c>
      <c r="I886" s="138">
        <v>5</v>
      </c>
      <c r="J886" s="143">
        <f>สกลนคร!F187</f>
        <v>758891.51</v>
      </c>
      <c r="K886" s="142">
        <f>สกลนคร!AF187</f>
        <v>965035.23</v>
      </c>
      <c r="L886" s="143">
        <f>สกลนคร!AG187</f>
        <v>809052.23</v>
      </c>
      <c r="M886" s="143">
        <f>สกลนคร!AH187</f>
        <v>624575.43999999994</v>
      </c>
      <c r="N886" s="139"/>
      <c r="O886" s="139"/>
      <c r="P886" s="139"/>
      <c r="Q886" s="131">
        <f t="shared" si="31"/>
        <v>184476.79000000004</v>
      </c>
      <c r="R886" s="132">
        <f t="shared" si="32"/>
        <v>119.1008729574562</v>
      </c>
    </row>
    <row r="887" spans="1:18" x14ac:dyDescent="0.35">
      <c r="A887" s="138">
        <v>8</v>
      </c>
      <c r="B887" s="139" t="s">
        <v>61</v>
      </c>
      <c r="C887" s="139" t="s">
        <v>531</v>
      </c>
      <c r="D887" s="139" t="s">
        <v>532</v>
      </c>
      <c r="E887" s="139" t="s">
        <v>533</v>
      </c>
      <c r="F887" s="139" t="s">
        <v>180</v>
      </c>
      <c r="G887" s="139" t="s">
        <v>1267</v>
      </c>
      <c r="H887" s="140">
        <v>1011</v>
      </c>
      <c r="I887" s="138">
        <v>1</v>
      </c>
      <c r="J887" s="143">
        <f>สกลนคร!F188</f>
        <v>198234.03</v>
      </c>
      <c r="K887" s="142">
        <f>สกลนคร!AF188</f>
        <v>243025.71000000002</v>
      </c>
      <c r="L887" s="143">
        <f>สกลนคร!AG188</f>
        <v>290798.87</v>
      </c>
      <c r="M887" s="143">
        <f>สกลนคร!AH188</f>
        <v>225204.93</v>
      </c>
      <c r="N887" s="139"/>
      <c r="O887" s="139"/>
      <c r="P887" s="139"/>
      <c r="Q887" s="131">
        <f t="shared" si="31"/>
        <v>65593.94</v>
      </c>
      <c r="R887" s="132">
        <f t="shared" si="32"/>
        <v>287.63488625123637</v>
      </c>
    </row>
    <row r="888" spans="1:18" x14ac:dyDescent="0.35">
      <c r="A888" s="138">
        <v>9</v>
      </c>
      <c r="B888" s="139" t="s">
        <v>61</v>
      </c>
      <c r="C888" s="139" t="s">
        <v>531</v>
      </c>
      <c r="D888" s="139" t="s">
        <v>532</v>
      </c>
      <c r="E888" s="139" t="s">
        <v>533</v>
      </c>
      <c r="F888" s="139" t="s">
        <v>180</v>
      </c>
      <c r="G888" s="139" t="s">
        <v>1268</v>
      </c>
      <c r="H888" s="140">
        <v>3164</v>
      </c>
      <c r="I888" s="138">
        <v>3</v>
      </c>
      <c r="J888" s="143">
        <f>สกลนคร!F189</f>
        <v>549399.30000000005</v>
      </c>
      <c r="K888" s="142">
        <f>สกลนคร!AF189</f>
        <v>604894.90000000014</v>
      </c>
      <c r="L888" s="143">
        <f>สกลนคร!AG189</f>
        <v>569337.45000000007</v>
      </c>
      <c r="M888" s="143">
        <f>สกลนคร!AH189</f>
        <v>330171.49</v>
      </c>
      <c r="N888" s="139"/>
      <c r="O888" s="139"/>
      <c r="P888" s="139"/>
      <c r="Q888" s="131">
        <f t="shared" si="31"/>
        <v>239165.96000000008</v>
      </c>
      <c r="R888" s="132">
        <f t="shared" si="32"/>
        <v>179.94230404551203</v>
      </c>
    </row>
    <row r="889" spans="1:18" s="150" customFormat="1" x14ac:dyDescent="0.35">
      <c r="A889" s="144">
        <v>18</v>
      </c>
      <c r="B889" s="145" t="s">
        <v>61</v>
      </c>
      <c r="C889" s="145"/>
      <c r="D889" s="145"/>
      <c r="E889" s="145" t="s">
        <v>77</v>
      </c>
      <c r="F889" s="145"/>
      <c r="G889" s="145" t="s">
        <v>535</v>
      </c>
      <c r="H889" s="151">
        <f>SUM(H881:H888)</f>
        <v>24668</v>
      </c>
      <c r="I889" s="144"/>
      <c r="J889" s="147">
        <f>SUM(J880:J888)</f>
        <v>3733728.38</v>
      </c>
      <c r="K889" s="147">
        <f>SUM(K880:K888)</f>
        <v>4442627.49</v>
      </c>
      <c r="L889" s="147">
        <f>SUM(L880:L888)</f>
        <v>4119231.46</v>
      </c>
      <c r="M889" s="147">
        <f>SUM(M880:M888)</f>
        <v>2628415.5700000003</v>
      </c>
      <c r="N889" s="145">
        <v>8</v>
      </c>
      <c r="O889" s="145">
        <v>8</v>
      </c>
      <c r="P889" s="145">
        <f>N889-O889</f>
        <v>0</v>
      </c>
      <c r="Q889" s="148">
        <f t="shared" si="31"/>
        <v>1490815.8899999997</v>
      </c>
      <c r="R889" s="149">
        <f t="shared" si="32"/>
        <v>166.98684368412518</v>
      </c>
    </row>
    <row r="890" spans="1:18" s="150" customFormat="1" ht="21.75" thickBot="1" x14ac:dyDescent="0.4">
      <c r="A890" s="159"/>
      <c r="B890" s="160" t="s">
        <v>61</v>
      </c>
      <c r="C890" s="160" t="s">
        <v>61</v>
      </c>
      <c r="D890" s="160" t="s">
        <v>61</v>
      </c>
      <c r="E890" s="160" t="s">
        <v>61</v>
      </c>
      <c r="F890" s="160"/>
      <c r="G890" s="160" t="s">
        <v>536</v>
      </c>
      <c r="H890" s="161">
        <f>H711+H719+H726+H742+H751+H762+H768+H788+H796+H808+H821+H843+H849+H855+H862+H870+H879+H889</f>
        <v>667777</v>
      </c>
      <c r="I890" s="159"/>
      <c r="J890" s="162">
        <f t="shared" ref="J890:O890" si="33">J711+J719+J726+J742+J751+J762+J768+J788+J796+J808+J821+J843+J849+J855+J862+J870+J879+J889</f>
        <v>63866831.880000003</v>
      </c>
      <c r="K890" s="163">
        <f t="shared" si="33"/>
        <v>76395479.410000011</v>
      </c>
      <c r="L890" s="162">
        <f t="shared" si="33"/>
        <v>91108521.939999983</v>
      </c>
      <c r="M890" s="162">
        <f t="shared" si="33"/>
        <v>81019957.289999992</v>
      </c>
      <c r="N890" s="160">
        <f t="shared" si="33"/>
        <v>168</v>
      </c>
      <c r="O890" s="160">
        <f t="shared" si="33"/>
        <v>168</v>
      </c>
      <c r="P890" s="160">
        <f>N890-O890</f>
        <v>0</v>
      </c>
      <c r="Q890" s="148">
        <f t="shared" si="31"/>
        <v>10088564.649999991</v>
      </c>
      <c r="R890" s="149">
        <f t="shared" si="32"/>
        <v>136.4355495023039</v>
      </c>
    </row>
    <row r="891" spans="1:18" ht="22.5" thickTop="1" thickBot="1" x14ac:dyDescent="0.4">
      <c r="A891" s="164"/>
      <c r="B891" s="165"/>
      <c r="C891" s="165"/>
      <c r="D891" s="165"/>
      <c r="E891" s="323" t="s">
        <v>537</v>
      </c>
      <c r="F891" s="324"/>
      <c r="G891" s="325"/>
      <c r="H891" s="166"/>
      <c r="I891" s="164"/>
      <c r="J891" s="167">
        <f>J890/O890</f>
        <v>380159.71357142861</v>
      </c>
      <c r="K891" s="168">
        <f>K890/O890</f>
        <v>454734.99648809532</v>
      </c>
      <c r="L891" s="167">
        <f>L890/O890</f>
        <v>542312.63059523795</v>
      </c>
      <c r="M891" s="167">
        <f>M890/O890</f>
        <v>482261.65053571423</v>
      </c>
      <c r="N891" s="216"/>
      <c r="O891" s="216"/>
      <c r="P891" s="216"/>
      <c r="Q891" s="131">
        <f t="shared" si="31"/>
        <v>60050.980059523718</v>
      </c>
    </row>
    <row r="892" spans="1:18" ht="21.75" thickTop="1" x14ac:dyDescent="0.35">
      <c r="A892" s="169">
        <v>1</v>
      </c>
      <c r="B892" s="170" t="s">
        <v>58</v>
      </c>
      <c r="C892" s="170" t="s">
        <v>538</v>
      </c>
      <c r="D892" s="170" t="s">
        <v>539</v>
      </c>
      <c r="E892" s="170" t="s">
        <v>540</v>
      </c>
      <c r="F892" s="170" t="s">
        <v>177</v>
      </c>
      <c r="G892" s="170" t="s">
        <v>541</v>
      </c>
      <c r="H892" s="171"/>
      <c r="I892" s="169"/>
      <c r="J892" s="172"/>
      <c r="K892" s="173"/>
      <c r="L892" s="174"/>
      <c r="M892" s="174"/>
      <c r="N892" s="170"/>
      <c r="O892" s="170"/>
      <c r="P892" s="170"/>
    </row>
    <row r="893" spans="1:18" x14ac:dyDescent="0.35">
      <c r="A893" s="138">
        <v>2</v>
      </c>
      <c r="B893" s="139" t="s">
        <v>58</v>
      </c>
      <c r="C893" s="139" t="s">
        <v>538</v>
      </c>
      <c r="D893" s="139" t="s">
        <v>539</v>
      </c>
      <c r="E893" s="139" t="s">
        <v>540</v>
      </c>
      <c r="F893" s="139" t="s">
        <v>180</v>
      </c>
      <c r="G893" s="139" t="s">
        <v>1269</v>
      </c>
      <c r="H893" s="140">
        <v>3670</v>
      </c>
      <c r="I893" s="138">
        <v>3</v>
      </c>
      <c r="J893" s="141">
        <f>นครพนม!F4</f>
        <v>119633.59</v>
      </c>
      <c r="K893" s="142">
        <f>นครพนม!AJ4</f>
        <v>334697.3</v>
      </c>
      <c r="L893" s="143">
        <f>นครพนม!AK4</f>
        <v>317199.32</v>
      </c>
      <c r="M893" s="143">
        <f>นครพนม!AL4</f>
        <v>307573.98</v>
      </c>
      <c r="N893" s="139"/>
      <c r="O893" s="139"/>
      <c r="P893" s="139"/>
      <c r="Q893" s="131">
        <f t="shared" si="31"/>
        <v>9625.3400000000256</v>
      </c>
      <c r="R893" s="132">
        <f t="shared" si="32"/>
        <v>86.430332425068116</v>
      </c>
    </row>
    <row r="894" spans="1:18" x14ac:dyDescent="0.35">
      <c r="A894" s="138">
        <v>3</v>
      </c>
      <c r="B894" s="139" t="s">
        <v>58</v>
      </c>
      <c r="C894" s="139" t="s">
        <v>538</v>
      </c>
      <c r="D894" s="139" t="s">
        <v>539</v>
      </c>
      <c r="E894" s="139" t="s">
        <v>540</v>
      </c>
      <c r="F894" s="139" t="s">
        <v>180</v>
      </c>
      <c r="G894" s="139" t="s">
        <v>1270</v>
      </c>
      <c r="H894" s="140">
        <v>5165</v>
      </c>
      <c r="I894" s="138">
        <v>4</v>
      </c>
      <c r="J894" s="141">
        <f>นครพนม!F5</f>
        <v>237753.64</v>
      </c>
      <c r="K894" s="142">
        <f>นครพนม!AJ5</f>
        <v>259878.60000000003</v>
      </c>
      <c r="L894" s="143">
        <f>นครพนม!AK5</f>
        <v>282200</v>
      </c>
      <c r="M894" s="143">
        <f>นครพนม!AL5</f>
        <v>487876.65</v>
      </c>
      <c r="N894" s="139"/>
      <c r="O894" s="139"/>
      <c r="P894" s="139"/>
      <c r="Q894" s="131">
        <f t="shared" si="31"/>
        <v>-205676.65000000002</v>
      </c>
      <c r="R894" s="132">
        <f t="shared" si="32"/>
        <v>54.636979670861571</v>
      </c>
    </row>
    <row r="895" spans="1:18" x14ac:dyDescent="0.35">
      <c r="A895" s="138">
        <v>4</v>
      </c>
      <c r="B895" s="139" t="s">
        <v>58</v>
      </c>
      <c r="C895" s="139" t="s">
        <v>538</v>
      </c>
      <c r="D895" s="139" t="s">
        <v>539</v>
      </c>
      <c r="E895" s="139" t="s">
        <v>540</v>
      </c>
      <c r="F895" s="139" t="s">
        <v>180</v>
      </c>
      <c r="G895" s="139" t="s">
        <v>1271</v>
      </c>
      <c r="H895" s="140">
        <v>4663</v>
      </c>
      <c r="I895" s="138">
        <v>4</v>
      </c>
      <c r="J895" s="141">
        <f>นครพนม!F6</f>
        <v>201157.1</v>
      </c>
      <c r="K895" s="142">
        <f>นครพนม!AJ6</f>
        <v>273280.75</v>
      </c>
      <c r="L895" s="143">
        <f>นครพนม!AK6</f>
        <v>258400</v>
      </c>
      <c r="M895" s="143">
        <f>นครพนม!AL6</f>
        <v>468253.17000000004</v>
      </c>
      <c r="N895" s="139"/>
      <c r="O895" s="139"/>
      <c r="P895" s="139"/>
      <c r="Q895" s="131">
        <f t="shared" si="31"/>
        <v>-209853.17000000004</v>
      </c>
      <c r="R895" s="132">
        <f t="shared" si="32"/>
        <v>55.414968904138966</v>
      </c>
    </row>
    <row r="896" spans="1:18" x14ac:dyDescent="0.35">
      <c r="A896" s="138">
        <v>5</v>
      </c>
      <c r="B896" s="139" t="s">
        <v>58</v>
      </c>
      <c r="C896" s="139" t="s">
        <v>538</v>
      </c>
      <c r="D896" s="139" t="s">
        <v>539</v>
      </c>
      <c r="E896" s="139" t="s">
        <v>540</v>
      </c>
      <c r="F896" s="139" t="s">
        <v>180</v>
      </c>
      <c r="G896" s="139" t="s">
        <v>1272</v>
      </c>
      <c r="H896" s="140">
        <v>4364</v>
      </c>
      <c r="I896" s="138">
        <v>3</v>
      </c>
      <c r="J896" s="141">
        <f>นครพนม!F7</f>
        <v>10252.75</v>
      </c>
      <c r="K896" s="142">
        <f>นครพนม!AJ7</f>
        <v>-29280.880000000005</v>
      </c>
      <c r="L896" s="143">
        <f>นครพนม!AK7</f>
        <v>259229.69</v>
      </c>
      <c r="M896" s="143">
        <f>นครพนม!AL7</f>
        <v>348417.34</v>
      </c>
      <c r="N896" s="139"/>
      <c r="O896" s="139"/>
      <c r="P896" s="139"/>
      <c r="Q896" s="131">
        <f t="shared" si="31"/>
        <v>-89187.650000000023</v>
      </c>
      <c r="R896" s="132">
        <f t="shared" si="32"/>
        <v>59.401853803849683</v>
      </c>
    </row>
    <row r="897" spans="1:18" x14ac:dyDescent="0.35">
      <c r="A897" s="138">
        <v>6</v>
      </c>
      <c r="B897" s="139" t="s">
        <v>58</v>
      </c>
      <c r="C897" s="139" t="s">
        <v>538</v>
      </c>
      <c r="D897" s="139" t="s">
        <v>539</v>
      </c>
      <c r="E897" s="139" t="s">
        <v>540</v>
      </c>
      <c r="F897" s="139" t="s">
        <v>180</v>
      </c>
      <c r="G897" s="139" t="s">
        <v>1273</v>
      </c>
      <c r="H897" s="140">
        <v>4222</v>
      </c>
      <c r="I897" s="138">
        <v>3</v>
      </c>
      <c r="J897" s="141">
        <f>นครพนม!F8</f>
        <v>428846.19</v>
      </c>
      <c r="K897" s="142">
        <f>นครพนม!AJ8</f>
        <v>456983.96</v>
      </c>
      <c r="L897" s="143">
        <f>นครพนม!AK8</f>
        <v>230757.91</v>
      </c>
      <c r="M897" s="143">
        <f>นครพนม!AL8</f>
        <v>318128.12000000005</v>
      </c>
      <c r="N897" s="139"/>
      <c r="O897" s="139"/>
      <c r="P897" s="139"/>
      <c r="Q897" s="131">
        <f t="shared" si="31"/>
        <v>-87370.21000000005</v>
      </c>
      <c r="R897" s="132">
        <f t="shared" si="32"/>
        <v>54.656065845570822</v>
      </c>
    </row>
    <row r="898" spans="1:18" x14ac:dyDescent="0.35">
      <c r="A898" s="138">
        <v>7</v>
      </c>
      <c r="B898" s="139" t="s">
        <v>58</v>
      </c>
      <c r="C898" s="139" t="s">
        <v>538</v>
      </c>
      <c r="D898" s="139" t="s">
        <v>539</v>
      </c>
      <c r="E898" s="139" t="s">
        <v>540</v>
      </c>
      <c r="F898" s="139" t="s">
        <v>180</v>
      </c>
      <c r="G898" s="139" t="s">
        <v>1274</v>
      </c>
      <c r="H898" s="140">
        <v>3681</v>
      </c>
      <c r="I898" s="138">
        <v>3</v>
      </c>
      <c r="J898" s="141">
        <f>นครพนม!F9</f>
        <v>7119.49</v>
      </c>
      <c r="K898" s="142">
        <f>นครพนม!AJ9</f>
        <v>59020.680000000008</v>
      </c>
      <c r="L898" s="143">
        <f>นครพนม!AK9</f>
        <v>192280</v>
      </c>
      <c r="M898" s="143">
        <f>นครพนม!AL9</f>
        <v>301675.56</v>
      </c>
      <c r="N898" s="139"/>
      <c r="O898" s="139"/>
      <c r="P898" s="139"/>
      <c r="Q898" s="131">
        <f t="shared" si="31"/>
        <v>-109395.56</v>
      </c>
      <c r="R898" s="132">
        <f t="shared" si="32"/>
        <v>52.235805487639226</v>
      </c>
    </row>
    <row r="899" spans="1:18" x14ac:dyDescent="0.35">
      <c r="A899" s="138">
        <v>8</v>
      </c>
      <c r="B899" s="139" t="s">
        <v>58</v>
      </c>
      <c r="C899" s="139" t="s">
        <v>538</v>
      </c>
      <c r="D899" s="139" t="s">
        <v>539</v>
      </c>
      <c r="E899" s="139" t="s">
        <v>540</v>
      </c>
      <c r="F899" s="139" t="s">
        <v>180</v>
      </c>
      <c r="G899" s="139" t="s">
        <v>1275</v>
      </c>
      <c r="H899" s="140">
        <v>2627</v>
      </c>
      <c r="I899" s="138">
        <v>2</v>
      </c>
      <c r="J899" s="141">
        <f>นครพนม!F10</f>
        <v>195284.49</v>
      </c>
      <c r="K899" s="142">
        <f>นครพนม!AJ10</f>
        <v>588211.13</v>
      </c>
      <c r="L899" s="143">
        <f>นครพนม!AK10</f>
        <v>563995.55000000005</v>
      </c>
      <c r="M899" s="143">
        <f>นครพนม!AL10</f>
        <v>617620.82000000007</v>
      </c>
      <c r="N899" s="139"/>
      <c r="O899" s="139"/>
      <c r="P899" s="139"/>
      <c r="Q899" s="131">
        <f t="shared" si="31"/>
        <v>-53625.270000000019</v>
      </c>
      <c r="R899" s="132">
        <f t="shared" si="32"/>
        <v>214.69187285877427</v>
      </c>
    </row>
    <row r="900" spans="1:18" x14ac:dyDescent="0.35">
      <c r="A900" s="138">
        <v>9</v>
      </c>
      <c r="B900" s="139" t="s">
        <v>58</v>
      </c>
      <c r="C900" s="139" t="s">
        <v>538</v>
      </c>
      <c r="D900" s="139" t="s">
        <v>539</v>
      </c>
      <c r="E900" s="139" t="s">
        <v>540</v>
      </c>
      <c r="F900" s="139" t="s">
        <v>180</v>
      </c>
      <c r="G900" s="139" t="s">
        <v>1276</v>
      </c>
      <c r="H900" s="140">
        <v>2345</v>
      </c>
      <c r="I900" s="138">
        <v>2</v>
      </c>
      <c r="J900" s="141">
        <f>นครพนม!F11</f>
        <v>61069.26</v>
      </c>
      <c r="K900" s="142">
        <f>นครพนม!AJ11</f>
        <v>107467.28000000001</v>
      </c>
      <c r="L900" s="143">
        <f>นครพนม!AK11</f>
        <v>149147.97</v>
      </c>
      <c r="M900" s="143">
        <f>นครพนม!AL11</f>
        <v>617416.18999999994</v>
      </c>
      <c r="N900" s="139"/>
      <c r="O900" s="139"/>
      <c r="P900" s="139"/>
      <c r="Q900" s="131">
        <f t="shared" si="31"/>
        <v>-468268.22</v>
      </c>
      <c r="R900" s="132">
        <f t="shared" si="32"/>
        <v>63.602545842217488</v>
      </c>
    </row>
    <row r="901" spans="1:18" x14ac:dyDescent="0.35">
      <c r="A901" s="138">
        <v>10</v>
      </c>
      <c r="B901" s="139" t="s">
        <v>58</v>
      </c>
      <c r="C901" s="139" t="s">
        <v>538</v>
      </c>
      <c r="D901" s="139" t="s">
        <v>539</v>
      </c>
      <c r="E901" s="139" t="s">
        <v>540</v>
      </c>
      <c r="F901" s="139" t="s">
        <v>180</v>
      </c>
      <c r="G901" s="139" t="s">
        <v>1277</v>
      </c>
      <c r="H901" s="140">
        <v>2209</v>
      </c>
      <c r="I901" s="138">
        <v>2</v>
      </c>
      <c r="J901" s="141">
        <f>นครพนม!F12</f>
        <v>330253.8</v>
      </c>
      <c r="K901" s="142">
        <f>นครพนม!AJ12</f>
        <v>619963.87</v>
      </c>
      <c r="L901" s="143">
        <f>นครพนม!AK12</f>
        <v>240360</v>
      </c>
      <c r="M901" s="143">
        <f>นครพนม!AL12</f>
        <v>312890.03999999998</v>
      </c>
      <c r="N901" s="139"/>
      <c r="O901" s="139"/>
      <c r="P901" s="139"/>
      <c r="Q901" s="131">
        <f t="shared" si="31"/>
        <v>-72530.039999999979</v>
      </c>
      <c r="R901" s="132">
        <f t="shared" si="32"/>
        <v>108.80941602535084</v>
      </c>
    </row>
    <row r="902" spans="1:18" x14ac:dyDescent="0.35">
      <c r="A902" s="138">
        <v>11</v>
      </c>
      <c r="B902" s="139" t="s">
        <v>58</v>
      </c>
      <c r="C902" s="139" t="s">
        <v>538</v>
      </c>
      <c r="D902" s="139" t="s">
        <v>539</v>
      </c>
      <c r="E902" s="139" t="s">
        <v>540</v>
      </c>
      <c r="F902" s="139" t="s">
        <v>180</v>
      </c>
      <c r="G902" s="139" t="s">
        <v>1278</v>
      </c>
      <c r="H902" s="140">
        <v>2329</v>
      </c>
      <c r="I902" s="138">
        <v>2</v>
      </c>
      <c r="J902" s="141">
        <f>นครพนม!F13</f>
        <v>108421.1</v>
      </c>
      <c r="K902" s="142">
        <f>นครพนม!AJ13</f>
        <v>198786.97999999998</v>
      </c>
      <c r="L902" s="143">
        <f>นครพนม!AK13</f>
        <v>294378.8</v>
      </c>
      <c r="M902" s="143">
        <f>นครพนม!AL13</f>
        <v>292274.7</v>
      </c>
      <c r="N902" s="139"/>
      <c r="O902" s="139"/>
      <c r="P902" s="139"/>
      <c r="Q902" s="131">
        <f t="shared" si="31"/>
        <v>2104.0999999999767</v>
      </c>
      <c r="R902" s="132">
        <f t="shared" si="32"/>
        <v>126.39708029197079</v>
      </c>
    </row>
    <row r="903" spans="1:18" x14ac:dyDescent="0.35">
      <c r="A903" s="138">
        <v>12</v>
      </c>
      <c r="B903" s="139" t="s">
        <v>58</v>
      </c>
      <c r="C903" s="139" t="s">
        <v>538</v>
      </c>
      <c r="D903" s="139" t="s">
        <v>539</v>
      </c>
      <c r="E903" s="139" t="s">
        <v>540</v>
      </c>
      <c r="F903" s="139" t="s">
        <v>180</v>
      </c>
      <c r="G903" s="139" t="s">
        <v>1279</v>
      </c>
      <c r="H903" s="140">
        <v>2781</v>
      </c>
      <c r="I903" s="138">
        <v>2</v>
      </c>
      <c r="J903" s="141">
        <f>นครพนม!F14</f>
        <v>10434.16</v>
      </c>
      <c r="K903" s="142">
        <f>นครพนม!AJ14</f>
        <v>349332.32999999996</v>
      </c>
      <c r="L903" s="143">
        <f>นครพนม!AK14</f>
        <v>202185.93</v>
      </c>
      <c r="M903" s="143">
        <f>นครพนม!AL14</f>
        <v>256039.79</v>
      </c>
      <c r="N903" s="139"/>
      <c r="O903" s="139"/>
      <c r="P903" s="139"/>
      <c r="Q903" s="131">
        <f t="shared" ref="Q903:Q966" si="34">L903-M903</f>
        <v>-53853.860000000015</v>
      </c>
      <c r="R903" s="132">
        <f t="shared" ref="R903:R966" si="35">L903/H903</f>
        <v>72.702599784250268</v>
      </c>
    </row>
    <row r="904" spans="1:18" x14ac:dyDescent="0.35">
      <c r="A904" s="138">
        <v>13</v>
      </c>
      <c r="B904" s="139" t="s">
        <v>58</v>
      </c>
      <c r="C904" s="139" t="s">
        <v>538</v>
      </c>
      <c r="D904" s="139" t="s">
        <v>539</v>
      </c>
      <c r="E904" s="139" t="s">
        <v>540</v>
      </c>
      <c r="F904" s="139" t="s">
        <v>180</v>
      </c>
      <c r="G904" s="139" t="s">
        <v>1280</v>
      </c>
      <c r="H904" s="140">
        <v>3427</v>
      </c>
      <c r="I904" s="138">
        <v>3</v>
      </c>
      <c r="J904" s="141">
        <f>นครพนม!F15</f>
        <v>33040.43</v>
      </c>
      <c r="K904" s="142">
        <f>นครพนม!AJ15</f>
        <v>147661.65</v>
      </c>
      <c r="L904" s="143">
        <f>นครพนม!AK15</f>
        <v>234880</v>
      </c>
      <c r="M904" s="143">
        <f>นครพนม!AL15</f>
        <v>622436.97</v>
      </c>
      <c r="N904" s="139"/>
      <c r="O904" s="139"/>
      <c r="P904" s="139"/>
      <c r="Q904" s="131">
        <f t="shared" si="34"/>
        <v>-387556.97</v>
      </c>
      <c r="R904" s="132">
        <f t="shared" si="35"/>
        <v>68.538079953311936</v>
      </c>
    </row>
    <row r="905" spans="1:18" x14ac:dyDescent="0.35">
      <c r="A905" s="138">
        <v>14</v>
      </c>
      <c r="B905" s="139" t="s">
        <v>58</v>
      </c>
      <c r="C905" s="139" t="s">
        <v>538</v>
      </c>
      <c r="D905" s="139" t="s">
        <v>539</v>
      </c>
      <c r="E905" s="139" t="s">
        <v>540</v>
      </c>
      <c r="F905" s="139" t="s">
        <v>180</v>
      </c>
      <c r="G905" s="139" t="s">
        <v>1281</v>
      </c>
      <c r="H905" s="140">
        <v>2582</v>
      </c>
      <c r="I905" s="138">
        <v>2</v>
      </c>
      <c r="J905" s="141">
        <f>นครพนม!F16</f>
        <v>7820.03</v>
      </c>
      <c r="K905" s="142">
        <f>นครพนม!AJ16</f>
        <v>213586.82</v>
      </c>
      <c r="L905" s="143">
        <f>นครพนม!AK16</f>
        <v>273400.92</v>
      </c>
      <c r="M905" s="143">
        <f>นครพนม!AL16</f>
        <v>256599.88999999998</v>
      </c>
      <c r="N905" s="139"/>
      <c r="O905" s="139"/>
      <c r="P905" s="139"/>
      <c r="Q905" s="131">
        <f t="shared" si="34"/>
        <v>16801.03</v>
      </c>
      <c r="R905" s="132">
        <f t="shared" si="35"/>
        <v>105.8872656855151</v>
      </c>
    </row>
    <row r="906" spans="1:18" x14ac:dyDescent="0.35">
      <c r="A906" s="138">
        <v>15</v>
      </c>
      <c r="B906" s="139" t="s">
        <v>58</v>
      </c>
      <c r="C906" s="139" t="s">
        <v>538</v>
      </c>
      <c r="D906" s="139" t="s">
        <v>539</v>
      </c>
      <c r="E906" s="139" t="s">
        <v>540</v>
      </c>
      <c r="F906" s="139" t="s">
        <v>180</v>
      </c>
      <c r="G906" s="139" t="s">
        <v>1282</v>
      </c>
      <c r="H906" s="140">
        <v>1491</v>
      </c>
      <c r="I906" s="138">
        <v>1</v>
      </c>
      <c r="J906" s="141">
        <f>นครพนม!F17</f>
        <v>193489.66</v>
      </c>
      <c r="K906" s="142">
        <f>นครพนม!AJ17</f>
        <v>242183.2</v>
      </c>
      <c r="L906" s="143">
        <f>นครพนม!AK17</f>
        <v>237143.38</v>
      </c>
      <c r="M906" s="143">
        <f>นครพนม!AL17</f>
        <v>272874.81</v>
      </c>
      <c r="N906" s="139"/>
      <c r="O906" s="139"/>
      <c r="P906" s="139"/>
      <c r="Q906" s="131">
        <f t="shared" si="34"/>
        <v>-35731.429999999993</v>
      </c>
      <c r="R906" s="132">
        <f t="shared" si="35"/>
        <v>159.04988598256205</v>
      </c>
    </row>
    <row r="907" spans="1:18" x14ac:dyDescent="0.35">
      <c r="A907" s="138">
        <v>16</v>
      </c>
      <c r="B907" s="139" t="s">
        <v>58</v>
      </c>
      <c r="C907" s="139" t="s">
        <v>538</v>
      </c>
      <c r="D907" s="139" t="s">
        <v>539</v>
      </c>
      <c r="E907" s="139" t="s">
        <v>540</v>
      </c>
      <c r="F907" s="139" t="s">
        <v>180</v>
      </c>
      <c r="G907" s="139" t="s">
        <v>1283</v>
      </c>
      <c r="H907" s="140">
        <v>2154</v>
      </c>
      <c r="I907" s="138">
        <v>2</v>
      </c>
      <c r="J907" s="141">
        <f>นครพนม!F18</f>
        <v>115142.77</v>
      </c>
      <c r="K907" s="142">
        <f>นครพนม!AJ18</f>
        <v>276647.41000000003</v>
      </c>
      <c r="L907" s="143">
        <f>นครพนม!AK18</f>
        <v>305266.34999999998</v>
      </c>
      <c r="M907" s="143">
        <f>นครพนม!AL18</f>
        <v>264924.74</v>
      </c>
      <c r="N907" s="139"/>
      <c r="O907" s="139"/>
      <c r="P907" s="139"/>
      <c r="Q907" s="131">
        <f t="shared" si="34"/>
        <v>40341.609999999986</v>
      </c>
      <c r="R907" s="132">
        <f t="shared" si="35"/>
        <v>141.72068245125348</v>
      </c>
    </row>
    <row r="908" spans="1:18" x14ac:dyDescent="0.35">
      <c r="A908" s="138">
        <v>17</v>
      </c>
      <c r="B908" s="139" t="s">
        <v>58</v>
      </c>
      <c r="C908" s="139" t="s">
        <v>538</v>
      </c>
      <c r="D908" s="139" t="s">
        <v>539</v>
      </c>
      <c r="E908" s="139" t="s">
        <v>540</v>
      </c>
      <c r="F908" s="139" t="s">
        <v>180</v>
      </c>
      <c r="G908" s="139" t="s">
        <v>1284</v>
      </c>
      <c r="H908" s="140">
        <v>3909</v>
      </c>
      <c r="I908" s="138">
        <v>3</v>
      </c>
      <c r="J908" s="141">
        <f>นครพนม!F19</f>
        <v>50423.34</v>
      </c>
      <c r="K908" s="142">
        <f>นครพนม!AJ19</f>
        <v>93277.979999999981</v>
      </c>
      <c r="L908" s="143">
        <f>นครพนม!AK19</f>
        <v>246653.86</v>
      </c>
      <c r="M908" s="143">
        <f>นครพนม!AL19</f>
        <v>325434.53000000003</v>
      </c>
      <c r="N908" s="139"/>
      <c r="O908" s="139"/>
      <c r="P908" s="139"/>
      <c r="Q908" s="131">
        <f t="shared" si="34"/>
        <v>-78780.670000000042</v>
      </c>
      <c r="R908" s="132">
        <f t="shared" si="35"/>
        <v>63.098966487592733</v>
      </c>
    </row>
    <row r="909" spans="1:18" x14ac:dyDescent="0.35">
      <c r="A909" s="138">
        <v>18</v>
      </c>
      <c r="B909" s="139" t="s">
        <v>58</v>
      </c>
      <c r="C909" s="139" t="s">
        <v>538</v>
      </c>
      <c r="D909" s="139" t="s">
        <v>539</v>
      </c>
      <c r="E909" s="139" t="s">
        <v>540</v>
      </c>
      <c r="F909" s="139" t="s">
        <v>180</v>
      </c>
      <c r="G909" s="139" t="s">
        <v>1285</v>
      </c>
      <c r="H909" s="140">
        <v>2875</v>
      </c>
      <c r="I909" s="138">
        <v>2</v>
      </c>
      <c r="J909" s="141">
        <f>นครพนม!F20</f>
        <v>471420.1</v>
      </c>
      <c r="K909" s="142">
        <f>นครพนม!AJ20</f>
        <v>694001.69</v>
      </c>
      <c r="L909" s="143">
        <f>นครพนม!AK20</f>
        <v>284431.44</v>
      </c>
      <c r="M909" s="143">
        <f>นครพนม!AL20</f>
        <v>325330.52999999997</v>
      </c>
      <c r="N909" s="139"/>
      <c r="O909" s="139"/>
      <c r="P909" s="139"/>
      <c r="Q909" s="131">
        <f t="shared" si="34"/>
        <v>-40899.089999999967</v>
      </c>
      <c r="R909" s="132">
        <f t="shared" si="35"/>
        <v>98.9326747826087</v>
      </c>
    </row>
    <row r="910" spans="1:18" x14ac:dyDescent="0.35">
      <c r="A910" s="138">
        <v>19</v>
      </c>
      <c r="B910" s="139" t="s">
        <v>58</v>
      </c>
      <c r="C910" s="139" t="s">
        <v>538</v>
      </c>
      <c r="D910" s="139" t="s">
        <v>539</v>
      </c>
      <c r="E910" s="139" t="s">
        <v>540</v>
      </c>
      <c r="F910" s="139" t="s">
        <v>180</v>
      </c>
      <c r="G910" s="139" t="s">
        <v>1286</v>
      </c>
      <c r="H910" s="140">
        <v>4102</v>
      </c>
      <c r="I910" s="138">
        <v>3</v>
      </c>
      <c r="J910" s="141">
        <f>นครพนม!F21</f>
        <v>14863.02</v>
      </c>
      <c r="K910" s="142">
        <f>นครพนม!AJ21</f>
        <v>123027.73999999999</v>
      </c>
      <c r="L910" s="143">
        <f>นครพนม!AK21</f>
        <v>317993</v>
      </c>
      <c r="M910" s="143">
        <f>นครพนม!AL21</f>
        <v>502577.01999999996</v>
      </c>
      <c r="N910" s="139"/>
      <c r="O910" s="139"/>
      <c r="P910" s="139"/>
      <c r="Q910" s="131">
        <f t="shared" si="34"/>
        <v>-184584.01999999996</v>
      </c>
      <c r="R910" s="132">
        <f t="shared" si="35"/>
        <v>77.521452949780596</v>
      </c>
    </row>
    <row r="911" spans="1:18" x14ac:dyDescent="0.35">
      <c r="A911" s="138">
        <v>20</v>
      </c>
      <c r="B911" s="139" t="s">
        <v>58</v>
      </c>
      <c r="C911" s="139" t="s">
        <v>538</v>
      </c>
      <c r="D911" s="139" t="s">
        <v>539</v>
      </c>
      <c r="E911" s="139" t="s">
        <v>540</v>
      </c>
      <c r="F911" s="139" t="s">
        <v>180</v>
      </c>
      <c r="G911" s="139" t="s">
        <v>1287</v>
      </c>
      <c r="H911" s="140">
        <v>3593</v>
      </c>
      <c r="I911" s="138">
        <v>3</v>
      </c>
      <c r="J911" s="141">
        <f>นครพนม!F22</f>
        <v>378073.69</v>
      </c>
      <c r="K911" s="142">
        <f>นครพนม!AJ22</f>
        <v>442871.67</v>
      </c>
      <c r="L911" s="143">
        <f>นครพนม!AK22</f>
        <v>229520</v>
      </c>
      <c r="M911" s="143">
        <f>นครพนม!AL22</f>
        <v>341991.16000000003</v>
      </c>
      <c r="N911" s="139"/>
      <c r="O911" s="139"/>
      <c r="P911" s="139"/>
      <c r="Q911" s="131">
        <f t="shared" si="34"/>
        <v>-112471.16000000003</v>
      </c>
      <c r="R911" s="132">
        <f t="shared" si="35"/>
        <v>63.879766212079041</v>
      </c>
    </row>
    <row r="912" spans="1:18" x14ac:dyDescent="0.35">
      <c r="A912" s="138">
        <v>21</v>
      </c>
      <c r="B912" s="139" t="s">
        <v>58</v>
      </c>
      <c r="C912" s="139" t="s">
        <v>538</v>
      </c>
      <c r="D912" s="139" t="s">
        <v>539</v>
      </c>
      <c r="E912" s="139" t="s">
        <v>540</v>
      </c>
      <c r="F912" s="139" t="s">
        <v>180</v>
      </c>
      <c r="G912" s="139" t="s">
        <v>1288</v>
      </c>
      <c r="H912" s="140">
        <v>2119</v>
      </c>
      <c r="I912" s="138">
        <v>2</v>
      </c>
      <c r="J912" s="141">
        <f>นครพนม!F23</f>
        <v>283329.7</v>
      </c>
      <c r="K912" s="142">
        <f>นครพนม!AJ23</f>
        <v>455236.23000000004</v>
      </c>
      <c r="L912" s="143">
        <f>นครพนม!AK23</f>
        <v>180942.66999999998</v>
      </c>
      <c r="M912" s="143">
        <f>นครพนม!AL23</f>
        <v>1152293.99</v>
      </c>
      <c r="N912" s="139"/>
      <c r="O912" s="139"/>
      <c r="P912" s="139"/>
      <c r="Q912" s="131">
        <f t="shared" si="34"/>
        <v>-971351.32000000007</v>
      </c>
      <c r="R912" s="132">
        <f t="shared" si="35"/>
        <v>85.390594620103812</v>
      </c>
    </row>
    <row r="913" spans="1:18" x14ac:dyDescent="0.35">
      <c r="A913" s="138">
        <v>22</v>
      </c>
      <c r="B913" s="139" t="s">
        <v>58</v>
      </c>
      <c r="C913" s="139" t="s">
        <v>538</v>
      </c>
      <c r="D913" s="139" t="s">
        <v>539</v>
      </c>
      <c r="E913" s="139" t="s">
        <v>540</v>
      </c>
      <c r="F913" s="139" t="s">
        <v>180</v>
      </c>
      <c r="G913" s="139" t="s">
        <v>1289</v>
      </c>
      <c r="H913" s="140">
        <v>2646</v>
      </c>
      <c r="I913" s="138">
        <v>2</v>
      </c>
      <c r="J913" s="141">
        <f>นครพนม!F24</f>
        <v>12564.36</v>
      </c>
      <c r="K913" s="142">
        <f>นครพนม!AJ24</f>
        <v>173143.01</v>
      </c>
      <c r="L913" s="143">
        <f>นครพนม!AK24</f>
        <v>238651.24</v>
      </c>
      <c r="M913" s="143">
        <f>นครพนม!AL24</f>
        <v>432712.99</v>
      </c>
      <c r="N913" s="139"/>
      <c r="O913" s="139"/>
      <c r="P913" s="139"/>
      <c r="Q913" s="131">
        <f t="shared" si="34"/>
        <v>-194061.75</v>
      </c>
      <c r="R913" s="132">
        <f t="shared" si="35"/>
        <v>90.193212396069541</v>
      </c>
    </row>
    <row r="914" spans="1:18" x14ac:dyDescent="0.35">
      <c r="A914" s="138">
        <v>23</v>
      </c>
      <c r="B914" s="139" t="s">
        <v>58</v>
      </c>
      <c r="C914" s="139" t="s">
        <v>538</v>
      </c>
      <c r="D914" s="139" t="s">
        <v>539</v>
      </c>
      <c r="E914" s="139" t="s">
        <v>540</v>
      </c>
      <c r="F914" s="139" t="s">
        <v>180</v>
      </c>
      <c r="G914" s="139" t="s">
        <v>1290</v>
      </c>
      <c r="H914" s="140">
        <v>6232</v>
      </c>
      <c r="I914" s="138">
        <v>5</v>
      </c>
      <c r="J914" s="141">
        <f>นครพนม!F25</f>
        <v>66278.81</v>
      </c>
      <c r="K914" s="142">
        <f>นครพนม!AJ25</f>
        <v>373038.7</v>
      </c>
      <c r="L914" s="143">
        <f>นครพนม!AK25</f>
        <v>179250.1</v>
      </c>
      <c r="M914" s="143">
        <f>นครพนม!AL25</f>
        <v>610202.08000000007</v>
      </c>
      <c r="N914" s="139"/>
      <c r="O914" s="139"/>
      <c r="P914" s="139"/>
      <c r="Q914" s="131">
        <f t="shared" si="34"/>
        <v>-430951.9800000001</v>
      </c>
      <c r="R914" s="132">
        <f t="shared" si="35"/>
        <v>28.762853016688062</v>
      </c>
    </row>
    <row r="915" spans="1:18" x14ac:dyDescent="0.35">
      <c r="A915" s="138">
        <v>24</v>
      </c>
      <c r="B915" s="139" t="s">
        <v>58</v>
      </c>
      <c r="C915" s="139" t="s">
        <v>538</v>
      </c>
      <c r="D915" s="139" t="s">
        <v>539</v>
      </c>
      <c r="E915" s="139" t="s">
        <v>540</v>
      </c>
      <c r="F915" s="139" t="s">
        <v>180</v>
      </c>
      <c r="G915" s="139" t="s">
        <v>1291</v>
      </c>
      <c r="H915" s="140">
        <v>5126</v>
      </c>
      <c r="I915" s="138">
        <v>4</v>
      </c>
      <c r="J915" s="141">
        <f>นครพนม!F26</f>
        <v>92203.7</v>
      </c>
      <c r="K915" s="142">
        <f>นครพนม!AJ26</f>
        <v>189702.41</v>
      </c>
      <c r="L915" s="143">
        <f>นครพนม!AK26</f>
        <v>233860</v>
      </c>
      <c r="M915" s="143">
        <f>นครพนม!AL26</f>
        <v>612306.34000000008</v>
      </c>
      <c r="N915" s="139"/>
      <c r="O915" s="139"/>
      <c r="P915" s="139"/>
      <c r="Q915" s="131">
        <f t="shared" si="34"/>
        <v>-378446.34000000008</v>
      </c>
      <c r="R915" s="132">
        <f t="shared" si="35"/>
        <v>45.622317596566525</v>
      </c>
    </row>
    <row r="916" spans="1:18" x14ac:dyDescent="0.35">
      <c r="A916" s="138">
        <v>25</v>
      </c>
      <c r="B916" s="139" t="s">
        <v>58</v>
      </c>
      <c r="C916" s="139" t="s">
        <v>538</v>
      </c>
      <c r="D916" s="139" t="s">
        <v>539</v>
      </c>
      <c r="E916" s="139" t="s">
        <v>540</v>
      </c>
      <c r="F916" s="139" t="s">
        <v>180</v>
      </c>
      <c r="G916" s="139" t="s">
        <v>1292</v>
      </c>
      <c r="H916" s="140">
        <v>2780</v>
      </c>
      <c r="I916" s="138">
        <v>2</v>
      </c>
      <c r="J916" s="141">
        <f>นครพนม!F27</f>
        <v>46103.58</v>
      </c>
      <c r="K916" s="142">
        <f>นครพนม!AJ27</f>
        <v>-129029.18999999994</v>
      </c>
      <c r="L916" s="143">
        <f>นครพนม!AK27</f>
        <v>262721.40000000002</v>
      </c>
      <c r="M916" s="143">
        <f>นครพนม!AL27</f>
        <v>230920.55</v>
      </c>
      <c r="N916" s="139"/>
      <c r="O916" s="139"/>
      <c r="P916" s="139"/>
      <c r="Q916" s="131">
        <f t="shared" si="34"/>
        <v>31800.850000000035</v>
      </c>
      <c r="R916" s="132">
        <f t="shared" si="35"/>
        <v>94.504100719424471</v>
      </c>
    </row>
    <row r="917" spans="1:18" x14ac:dyDescent="0.35">
      <c r="A917" s="138">
        <v>26</v>
      </c>
      <c r="B917" s="139" t="s">
        <v>58</v>
      </c>
      <c r="C917" s="139" t="s">
        <v>538</v>
      </c>
      <c r="D917" s="139" t="s">
        <v>539</v>
      </c>
      <c r="E917" s="139" t="s">
        <v>540</v>
      </c>
      <c r="F917" s="139" t="s">
        <v>180</v>
      </c>
      <c r="G917" s="139" t="s">
        <v>1293</v>
      </c>
      <c r="H917" s="140">
        <v>2904</v>
      </c>
      <c r="I917" s="138">
        <v>2</v>
      </c>
      <c r="J917" s="141">
        <f>นครพนม!F28</f>
        <v>122754.47</v>
      </c>
      <c r="K917" s="142">
        <f>นครพนม!AJ28</f>
        <v>256053.65</v>
      </c>
      <c r="L917" s="143">
        <f>นครพนม!AK28</f>
        <v>139170</v>
      </c>
      <c r="M917" s="143">
        <f>นครพนม!AL28</f>
        <v>211167.4</v>
      </c>
      <c r="N917" s="139"/>
      <c r="O917" s="139"/>
      <c r="P917" s="139"/>
      <c r="Q917" s="131">
        <f t="shared" si="34"/>
        <v>-71997.399999999994</v>
      </c>
      <c r="R917" s="132">
        <f t="shared" si="35"/>
        <v>47.923553719008261</v>
      </c>
    </row>
    <row r="918" spans="1:18" s="150" customFormat="1" x14ac:dyDescent="0.35">
      <c r="A918" s="144">
        <v>1</v>
      </c>
      <c r="B918" s="145" t="s">
        <v>58</v>
      </c>
      <c r="C918" s="145"/>
      <c r="D918" s="145"/>
      <c r="E918" s="145" t="s">
        <v>77</v>
      </c>
      <c r="F918" s="145"/>
      <c r="G918" s="145" t="s">
        <v>542</v>
      </c>
      <c r="H918" s="151">
        <f>SUM(H892:H917)</f>
        <v>83996</v>
      </c>
      <c r="I918" s="144"/>
      <c r="J918" s="147">
        <f>SUM(J892:J917)</f>
        <v>3597733.2300000004</v>
      </c>
      <c r="K918" s="182">
        <f>SUM(K892:K917)</f>
        <v>6769744.9700000007</v>
      </c>
      <c r="L918" s="147">
        <f>SUM(L893:L917)</f>
        <v>6354019.5300000003</v>
      </c>
      <c r="M918" s="147">
        <f>SUM(M893:M917)</f>
        <v>10489939.360000001</v>
      </c>
      <c r="N918" s="145">
        <v>25</v>
      </c>
      <c r="O918" s="145">
        <v>25</v>
      </c>
      <c r="P918" s="145">
        <f>N918-O918</f>
        <v>0</v>
      </c>
      <c r="Q918" s="148">
        <f t="shared" si="34"/>
        <v>-4135919.830000001</v>
      </c>
      <c r="R918" s="149">
        <f>L918/H918</f>
        <v>75.646691866279355</v>
      </c>
    </row>
    <row r="919" spans="1:18" x14ac:dyDescent="0.35">
      <c r="A919" s="138">
        <v>1</v>
      </c>
      <c r="B919" s="139" t="s">
        <v>58</v>
      </c>
      <c r="C919" s="139" t="s">
        <v>543</v>
      </c>
      <c r="D919" s="139" t="s">
        <v>79</v>
      </c>
      <c r="E919" s="139" t="s">
        <v>544</v>
      </c>
      <c r="F919" s="139" t="s">
        <v>210</v>
      </c>
      <c r="G919" s="139" t="s">
        <v>545</v>
      </c>
      <c r="H919" s="140"/>
      <c r="I919" s="138"/>
      <c r="J919" s="141"/>
      <c r="K919" s="142"/>
      <c r="L919" s="143"/>
      <c r="M919" s="143"/>
      <c r="N919" s="139"/>
      <c r="O919" s="139"/>
      <c r="P919" s="139"/>
    </row>
    <row r="920" spans="1:18" x14ac:dyDescent="0.35">
      <c r="A920" s="138">
        <v>2</v>
      </c>
      <c r="B920" s="139" t="s">
        <v>58</v>
      </c>
      <c r="C920" s="139" t="s">
        <v>543</v>
      </c>
      <c r="D920" s="139" t="s">
        <v>79</v>
      </c>
      <c r="E920" s="139" t="s">
        <v>544</v>
      </c>
      <c r="F920" s="139" t="s">
        <v>180</v>
      </c>
      <c r="G920" s="139" t="s">
        <v>1294</v>
      </c>
      <c r="H920" s="140">
        <v>3964</v>
      </c>
      <c r="I920" s="138">
        <v>3</v>
      </c>
      <c r="J920" s="141">
        <f>นครพนม!F29</f>
        <v>250126.76</v>
      </c>
      <c r="K920" s="142">
        <f>นครพนม!AJ29</f>
        <v>270477.16000000003</v>
      </c>
      <c r="L920" s="143">
        <f>นครพนม!AK29</f>
        <v>592396.1</v>
      </c>
      <c r="M920" s="143">
        <f>นครพนม!AL29</f>
        <v>433564.79000000004</v>
      </c>
      <c r="N920" s="139"/>
      <c r="O920" s="139"/>
      <c r="P920" s="139"/>
      <c r="Q920" s="131">
        <f t="shared" si="34"/>
        <v>158831.30999999994</v>
      </c>
      <c r="R920" s="132">
        <f t="shared" si="35"/>
        <v>149.44402119071646</v>
      </c>
    </row>
    <row r="921" spans="1:18" x14ac:dyDescent="0.35">
      <c r="A921" s="138">
        <v>3</v>
      </c>
      <c r="B921" s="139" t="s">
        <v>58</v>
      </c>
      <c r="C921" s="139" t="s">
        <v>543</v>
      </c>
      <c r="D921" s="139" t="s">
        <v>79</v>
      </c>
      <c r="E921" s="139" t="s">
        <v>544</v>
      </c>
      <c r="F921" s="139" t="s">
        <v>180</v>
      </c>
      <c r="G921" s="139" t="s">
        <v>1295</v>
      </c>
      <c r="H921" s="140">
        <v>5112</v>
      </c>
      <c r="I921" s="138">
        <v>4</v>
      </c>
      <c r="J921" s="141">
        <f>นครพนม!F30</f>
        <v>376071.32</v>
      </c>
      <c r="K921" s="142">
        <f>นครพนม!AJ30</f>
        <v>-1374.8499999999767</v>
      </c>
      <c r="L921" s="143">
        <f>นครพนม!AK30</f>
        <v>520478.49</v>
      </c>
      <c r="M921" s="143">
        <f>นครพนม!AL30</f>
        <v>412182.58999999997</v>
      </c>
      <c r="N921" s="139"/>
      <c r="O921" s="139"/>
      <c r="P921" s="139"/>
      <c r="Q921" s="131">
        <f t="shared" si="34"/>
        <v>108295.90000000002</v>
      </c>
      <c r="R921" s="132">
        <f t="shared" si="35"/>
        <v>101.8150410798122</v>
      </c>
    </row>
    <row r="922" spans="1:18" x14ac:dyDescent="0.35">
      <c r="A922" s="138">
        <v>4</v>
      </c>
      <c r="B922" s="139" t="s">
        <v>58</v>
      </c>
      <c r="C922" s="139" t="s">
        <v>543</v>
      </c>
      <c r="D922" s="139" t="s">
        <v>79</v>
      </c>
      <c r="E922" s="139" t="s">
        <v>544</v>
      </c>
      <c r="F922" s="139" t="s">
        <v>180</v>
      </c>
      <c r="G922" s="139" t="s">
        <v>1296</v>
      </c>
      <c r="H922" s="140">
        <v>2863</v>
      </c>
      <c r="I922" s="138">
        <v>2</v>
      </c>
      <c r="J922" s="141">
        <f>นครพนม!F31</f>
        <v>464495.67</v>
      </c>
      <c r="K922" s="142">
        <f>นครพนม!AJ31</f>
        <v>492406.83999999997</v>
      </c>
      <c r="L922" s="143">
        <f>นครพนม!AK31</f>
        <v>416108.57</v>
      </c>
      <c r="M922" s="143">
        <f>นครพนม!AL31</f>
        <v>328632.82999999996</v>
      </c>
      <c r="N922" s="139"/>
      <c r="O922" s="139"/>
      <c r="P922" s="139"/>
      <c r="Q922" s="131">
        <f t="shared" si="34"/>
        <v>87475.740000000049</v>
      </c>
      <c r="R922" s="132">
        <f t="shared" si="35"/>
        <v>145.34005239259517</v>
      </c>
    </row>
    <row r="923" spans="1:18" x14ac:dyDescent="0.35">
      <c r="A923" s="138">
        <v>5</v>
      </c>
      <c r="B923" s="139" t="s">
        <v>58</v>
      </c>
      <c r="C923" s="139" t="s">
        <v>543</v>
      </c>
      <c r="D923" s="139" t="s">
        <v>79</v>
      </c>
      <c r="E923" s="139" t="s">
        <v>544</v>
      </c>
      <c r="F923" s="139" t="s">
        <v>180</v>
      </c>
      <c r="G923" s="139" t="s">
        <v>1297</v>
      </c>
      <c r="H923" s="140">
        <v>3378</v>
      </c>
      <c r="I923" s="138">
        <v>3</v>
      </c>
      <c r="J923" s="141">
        <f>นครพนม!F32</f>
        <v>332468.40000000002</v>
      </c>
      <c r="K923" s="141">
        <f>นครพนม!AJ32</f>
        <v>535927.93000000005</v>
      </c>
      <c r="L923" s="143">
        <f>นครพนม!AK32</f>
        <v>218546.97</v>
      </c>
      <c r="M923" s="143">
        <f>นครพนม!AL32</f>
        <v>154508.26</v>
      </c>
      <c r="N923" s="139"/>
      <c r="O923" s="139"/>
      <c r="P923" s="139"/>
      <c r="Q923" s="131">
        <f t="shared" si="34"/>
        <v>64038.709999999992</v>
      </c>
      <c r="R923" s="132">
        <f t="shared" si="35"/>
        <v>64.697149200710484</v>
      </c>
    </row>
    <row r="924" spans="1:18" x14ac:dyDescent="0.35">
      <c r="A924" s="138">
        <v>6</v>
      </c>
      <c r="B924" s="139" t="s">
        <v>58</v>
      </c>
      <c r="C924" s="139" t="s">
        <v>543</v>
      </c>
      <c r="D924" s="139" t="s">
        <v>79</v>
      </c>
      <c r="E924" s="139" t="s">
        <v>544</v>
      </c>
      <c r="F924" s="139" t="s">
        <v>180</v>
      </c>
      <c r="G924" s="139" t="s">
        <v>1298</v>
      </c>
      <c r="H924" s="140">
        <v>3946</v>
      </c>
      <c r="I924" s="138">
        <v>3</v>
      </c>
      <c r="J924" s="141">
        <f>นครพนม!F33</f>
        <v>510276.76</v>
      </c>
      <c r="K924" s="142">
        <f>นครพนม!AJ33</f>
        <v>557202.07999999996</v>
      </c>
      <c r="L924" s="143">
        <f>นครพนม!AK33</f>
        <v>518879.68</v>
      </c>
      <c r="M924" s="143">
        <f>นครพนม!AL33</f>
        <v>370506.91</v>
      </c>
      <c r="N924" s="139"/>
      <c r="O924" s="139"/>
      <c r="P924" s="139"/>
      <c r="Q924" s="131">
        <f t="shared" si="34"/>
        <v>148372.77000000002</v>
      </c>
      <c r="R924" s="132">
        <f t="shared" si="35"/>
        <v>131.49510390268625</v>
      </c>
    </row>
    <row r="925" spans="1:18" x14ac:dyDescent="0.35">
      <c r="A925" s="138">
        <v>7</v>
      </c>
      <c r="B925" s="139" t="s">
        <v>58</v>
      </c>
      <c r="C925" s="139" t="s">
        <v>543</v>
      </c>
      <c r="D925" s="139" t="s">
        <v>79</v>
      </c>
      <c r="E925" s="139" t="s">
        <v>544</v>
      </c>
      <c r="F925" s="139" t="s">
        <v>180</v>
      </c>
      <c r="G925" s="139" t="s">
        <v>1299</v>
      </c>
      <c r="H925" s="140">
        <v>4332</v>
      </c>
      <c r="I925" s="138">
        <v>3</v>
      </c>
      <c r="J925" s="141">
        <f>นครพนม!F34</f>
        <v>333090.59000000003</v>
      </c>
      <c r="K925" s="142">
        <f>นครพนม!AJ34</f>
        <v>457750.4</v>
      </c>
      <c r="L925" s="143">
        <f>นครพนม!AK34</f>
        <v>478147.53</v>
      </c>
      <c r="M925" s="143">
        <f>นครพนม!AL34</f>
        <v>349641.43</v>
      </c>
      <c r="N925" s="139"/>
      <c r="O925" s="139"/>
      <c r="P925" s="139"/>
      <c r="Q925" s="131">
        <f t="shared" si="34"/>
        <v>128506.10000000003</v>
      </c>
      <c r="R925" s="132">
        <f t="shared" si="35"/>
        <v>110.37569944598339</v>
      </c>
    </row>
    <row r="926" spans="1:18" s="196" customFormat="1" x14ac:dyDescent="0.35">
      <c r="A926" s="190">
        <v>8</v>
      </c>
      <c r="B926" s="191" t="s">
        <v>58</v>
      </c>
      <c r="C926" s="191" t="s">
        <v>543</v>
      </c>
      <c r="D926" s="191" t="s">
        <v>79</v>
      </c>
      <c r="E926" s="191" t="s">
        <v>544</v>
      </c>
      <c r="F926" s="191" t="s">
        <v>180</v>
      </c>
      <c r="G926" s="191" t="s">
        <v>1300</v>
      </c>
      <c r="H926" s="185">
        <v>2103</v>
      </c>
      <c r="I926" s="190">
        <v>2</v>
      </c>
      <c r="J926" s="192">
        <f>นครพนม!F35</f>
        <v>330571.40000000002</v>
      </c>
      <c r="K926" s="193">
        <f>นครพนม!AJ35</f>
        <v>392225.93000000005</v>
      </c>
      <c r="L926" s="192">
        <f>นครพนม!AK35</f>
        <v>238837.19</v>
      </c>
      <c r="M926" s="192">
        <f>นครพนม!AL35</f>
        <v>147462.99</v>
      </c>
      <c r="N926" s="191"/>
      <c r="O926" s="191"/>
      <c r="P926" s="191"/>
      <c r="Q926" s="194">
        <f t="shared" si="34"/>
        <v>91374.200000000012</v>
      </c>
      <c r="R926" s="195">
        <f t="shared" si="35"/>
        <v>113.56975273418925</v>
      </c>
    </row>
    <row r="927" spans="1:18" x14ac:dyDescent="0.35">
      <c r="A927" s="138">
        <v>9</v>
      </c>
      <c r="B927" s="139" t="s">
        <v>58</v>
      </c>
      <c r="C927" s="139" t="s">
        <v>543</v>
      </c>
      <c r="D927" s="139" t="s">
        <v>79</v>
      </c>
      <c r="E927" s="139" t="s">
        <v>544</v>
      </c>
      <c r="F927" s="139" t="s">
        <v>180</v>
      </c>
      <c r="G927" s="139" t="s">
        <v>1301</v>
      </c>
      <c r="H927" s="140">
        <v>2710</v>
      </c>
      <c r="I927" s="138">
        <v>2</v>
      </c>
      <c r="J927" s="141">
        <f>นครพนม!F36</f>
        <v>318584.74</v>
      </c>
      <c r="K927" s="142">
        <f>นครพนม!AJ36</f>
        <v>329192.15999999997</v>
      </c>
      <c r="L927" s="143">
        <f>นครพนม!AK36</f>
        <v>230806.17</v>
      </c>
      <c r="M927" s="143">
        <f>นครพนม!AL36</f>
        <v>138242.49</v>
      </c>
      <c r="N927" s="139"/>
      <c r="O927" s="139"/>
      <c r="P927" s="139"/>
      <c r="Q927" s="131">
        <f t="shared" si="34"/>
        <v>92563.680000000022</v>
      </c>
      <c r="R927" s="132">
        <f t="shared" si="35"/>
        <v>85.168328413284144</v>
      </c>
    </row>
    <row r="928" spans="1:18" x14ac:dyDescent="0.35">
      <c r="A928" s="138">
        <v>10</v>
      </c>
      <c r="B928" s="139" t="s">
        <v>58</v>
      </c>
      <c r="C928" s="139" t="s">
        <v>543</v>
      </c>
      <c r="D928" s="139" t="s">
        <v>79</v>
      </c>
      <c r="E928" s="139" t="s">
        <v>544</v>
      </c>
      <c r="F928" s="139" t="s">
        <v>180</v>
      </c>
      <c r="G928" s="139" t="s">
        <v>1302</v>
      </c>
      <c r="H928" s="140">
        <v>2476</v>
      </c>
      <c r="I928" s="138">
        <v>2</v>
      </c>
      <c r="J928" s="141">
        <f>นครพนม!F37</f>
        <v>235945.18</v>
      </c>
      <c r="K928" s="142">
        <f>นครพนม!AJ37</f>
        <v>316568.93</v>
      </c>
      <c r="L928" s="143">
        <f>นครพนม!AK37</f>
        <v>500723.7</v>
      </c>
      <c r="M928" s="143">
        <f>นครพนม!AL37</f>
        <v>331051.25</v>
      </c>
      <c r="N928" s="139"/>
      <c r="O928" s="139"/>
      <c r="P928" s="139"/>
      <c r="Q928" s="131">
        <f t="shared" si="34"/>
        <v>169672.45</v>
      </c>
      <c r="R928" s="132">
        <f t="shared" si="35"/>
        <v>202.23089660743133</v>
      </c>
    </row>
    <row r="929" spans="1:18" s="150" customFormat="1" x14ac:dyDescent="0.35">
      <c r="A929" s="144">
        <v>2</v>
      </c>
      <c r="B929" s="145" t="s">
        <v>58</v>
      </c>
      <c r="C929" s="145"/>
      <c r="D929" s="145"/>
      <c r="E929" s="145" t="s">
        <v>77</v>
      </c>
      <c r="F929" s="145"/>
      <c r="G929" s="145" t="s">
        <v>546</v>
      </c>
      <c r="H929" s="151">
        <f>SUM(H919:H928)</f>
        <v>30884</v>
      </c>
      <c r="I929" s="144"/>
      <c r="J929" s="147">
        <f>SUM(J919:J928)</f>
        <v>3151630.82</v>
      </c>
      <c r="K929" s="182">
        <f>SUM(K919:K928)</f>
        <v>3350376.5800000005</v>
      </c>
      <c r="L929" s="147">
        <f>SUM(L919:L928)</f>
        <v>3714924.4</v>
      </c>
      <c r="M929" s="147">
        <f>SUM(M919:M928)</f>
        <v>2665793.54</v>
      </c>
      <c r="N929" s="145">
        <v>9</v>
      </c>
      <c r="O929" s="145">
        <v>9</v>
      </c>
      <c r="P929" s="145">
        <f>N929-O929</f>
        <v>0</v>
      </c>
      <c r="Q929" s="148">
        <f t="shared" si="34"/>
        <v>1049130.8599999999</v>
      </c>
      <c r="R929" s="149">
        <f>L929/H929</f>
        <v>120.28637482191425</v>
      </c>
    </row>
    <row r="930" spans="1:18" x14ac:dyDescent="0.35">
      <c r="A930" s="138">
        <v>1</v>
      </c>
      <c r="B930" s="139" t="s">
        <v>58</v>
      </c>
      <c r="C930" s="139" t="s">
        <v>547</v>
      </c>
      <c r="D930" s="139" t="s">
        <v>86</v>
      </c>
      <c r="E930" s="139" t="s">
        <v>548</v>
      </c>
      <c r="F930" s="139" t="s">
        <v>210</v>
      </c>
      <c r="G930" s="139" t="s">
        <v>549</v>
      </c>
      <c r="H930" s="140"/>
      <c r="I930" s="138"/>
      <c r="J930" s="141"/>
      <c r="K930" s="142"/>
      <c r="L930" s="143"/>
      <c r="M930" s="143"/>
      <c r="N930" s="139"/>
      <c r="O930" s="139"/>
      <c r="P930" s="139"/>
    </row>
    <row r="931" spans="1:18" x14ac:dyDescent="0.35">
      <c r="A931" s="138">
        <v>2</v>
      </c>
      <c r="B931" s="139" t="s">
        <v>58</v>
      </c>
      <c r="C931" s="139" t="s">
        <v>547</v>
      </c>
      <c r="D931" s="139" t="s">
        <v>86</v>
      </c>
      <c r="E931" s="139" t="s">
        <v>548</v>
      </c>
      <c r="F931" s="139" t="s">
        <v>180</v>
      </c>
      <c r="G931" s="139" t="s">
        <v>1303</v>
      </c>
      <c r="H931" s="140">
        <v>3590</v>
      </c>
      <c r="I931" s="138">
        <v>3</v>
      </c>
      <c r="J931" s="141">
        <f>นครพนม!F38</f>
        <v>0</v>
      </c>
      <c r="K931" s="142">
        <f>นครพนม!AJ38</f>
        <v>0</v>
      </c>
      <c r="L931" s="143">
        <f>นครพนม!AK38</f>
        <v>0</v>
      </c>
      <c r="M931" s="143">
        <f>นครพนม!AL38</f>
        <v>0</v>
      </c>
      <c r="N931" s="139"/>
      <c r="O931" s="139"/>
      <c r="P931" s="139"/>
      <c r="Q931" s="131">
        <f t="shared" si="34"/>
        <v>0</v>
      </c>
      <c r="R931" s="132">
        <f t="shared" si="35"/>
        <v>0</v>
      </c>
    </row>
    <row r="932" spans="1:18" x14ac:dyDescent="0.35">
      <c r="A932" s="138">
        <v>3</v>
      </c>
      <c r="B932" s="139" t="s">
        <v>58</v>
      </c>
      <c r="C932" s="139" t="s">
        <v>547</v>
      </c>
      <c r="D932" s="139" t="s">
        <v>86</v>
      </c>
      <c r="E932" s="139" t="s">
        <v>548</v>
      </c>
      <c r="F932" s="139" t="s">
        <v>180</v>
      </c>
      <c r="G932" s="139" t="s">
        <v>1304</v>
      </c>
      <c r="H932" s="140">
        <v>4275</v>
      </c>
      <c r="I932" s="138">
        <v>3</v>
      </c>
      <c r="J932" s="141">
        <f>นครพนม!F39</f>
        <v>273020.45</v>
      </c>
      <c r="K932" s="142">
        <f>นครพนม!AJ39</f>
        <v>204049.99</v>
      </c>
      <c r="L932" s="143">
        <f>นครพนม!AK39</f>
        <v>388543.27</v>
      </c>
      <c r="M932" s="143">
        <f>นครพนม!AL39</f>
        <v>275135.19</v>
      </c>
      <c r="N932" s="139"/>
      <c r="O932" s="139"/>
      <c r="P932" s="139"/>
      <c r="Q932" s="131">
        <f t="shared" si="34"/>
        <v>113408.08000000002</v>
      </c>
      <c r="R932" s="132">
        <f t="shared" si="35"/>
        <v>90.887314619883043</v>
      </c>
    </row>
    <row r="933" spans="1:18" x14ac:dyDescent="0.35">
      <c r="A933" s="138">
        <v>4</v>
      </c>
      <c r="B933" s="139" t="s">
        <v>58</v>
      </c>
      <c r="C933" s="139" t="s">
        <v>547</v>
      </c>
      <c r="D933" s="139" t="s">
        <v>86</v>
      </c>
      <c r="E933" s="139" t="s">
        <v>548</v>
      </c>
      <c r="F933" s="139" t="s">
        <v>180</v>
      </c>
      <c r="G933" s="139" t="s">
        <v>1305</v>
      </c>
      <c r="H933" s="140">
        <v>1050</v>
      </c>
      <c r="I933" s="138">
        <v>1</v>
      </c>
      <c r="J933" s="141">
        <f>นครพนม!F40</f>
        <v>608447.62</v>
      </c>
      <c r="K933" s="142">
        <f>นครพนม!AJ40</f>
        <v>725407.26</v>
      </c>
      <c r="L933" s="143">
        <f>นครพนม!AK40</f>
        <v>461900.2</v>
      </c>
      <c r="M933" s="143">
        <f>นครพนม!AL40</f>
        <v>284783.95</v>
      </c>
      <c r="N933" s="139"/>
      <c r="O933" s="139"/>
      <c r="P933" s="139"/>
      <c r="Q933" s="131">
        <f t="shared" si="34"/>
        <v>177116.25</v>
      </c>
      <c r="R933" s="132">
        <f t="shared" si="35"/>
        <v>439.90495238095241</v>
      </c>
    </row>
    <row r="934" spans="1:18" x14ac:dyDescent="0.35">
      <c r="A934" s="138">
        <v>5</v>
      </c>
      <c r="B934" s="139" t="s">
        <v>58</v>
      </c>
      <c r="C934" s="139" t="s">
        <v>547</v>
      </c>
      <c r="D934" s="139" t="s">
        <v>86</v>
      </c>
      <c r="E934" s="139" t="s">
        <v>548</v>
      </c>
      <c r="F934" s="139" t="s">
        <v>180</v>
      </c>
      <c r="G934" s="139" t="s">
        <v>1306</v>
      </c>
      <c r="H934" s="140">
        <v>2081</v>
      </c>
      <c r="I934" s="138">
        <v>2</v>
      </c>
      <c r="J934" s="141">
        <f>นครพนม!F41</f>
        <v>130114.01</v>
      </c>
      <c r="K934" s="142">
        <f>นครพนม!AJ41</f>
        <v>-355638.64999999997</v>
      </c>
      <c r="L934" s="143">
        <f>นครพนม!AK41</f>
        <v>449519.57</v>
      </c>
      <c r="M934" s="143">
        <f>นครพนม!AL41</f>
        <v>353525.75</v>
      </c>
      <c r="N934" s="139"/>
      <c r="O934" s="139"/>
      <c r="P934" s="139"/>
      <c r="Q934" s="131">
        <f t="shared" si="34"/>
        <v>95993.82</v>
      </c>
      <c r="R934" s="132">
        <f t="shared" si="35"/>
        <v>216.01132628543971</v>
      </c>
    </row>
    <row r="935" spans="1:18" x14ac:dyDescent="0.35">
      <c r="A935" s="138">
        <v>6</v>
      </c>
      <c r="B935" s="139" t="s">
        <v>58</v>
      </c>
      <c r="C935" s="139" t="s">
        <v>547</v>
      </c>
      <c r="D935" s="139" t="s">
        <v>86</v>
      </c>
      <c r="E935" s="139" t="s">
        <v>548</v>
      </c>
      <c r="F935" s="139" t="s">
        <v>180</v>
      </c>
      <c r="G935" s="139" t="s">
        <v>1307</v>
      </c>
      <c r="H935" s="140">
        <v>2563</v>
      </c>
      <c r="I935" s="138">
        <v>2</v>
      </c>
      <c r="J935" s="141">
        <f>นครพนม!F42</f>
        <v>254514.7</v>
      </c>
      <c r="K935" s="142">
        <f>นครพนม!AJ42</f>
        <v>863435.07000000007</v>
      </c>
      <c r="L935" s="143">
        <f>นครพนม!AK42</f>
        <v>581632.05999999994</v>
      </c>
      <c r="M935" s="143">
        <f>นครพนม!AL42</f>
        <v>362265.54000000004</v>
      </c>
      <c r="N935" s="139"/>
      <c r="O935" s="139"/>
      <c r="P935" s="139"/>
      <c r="Q935" s="131">
        <f t="shared" si="34"/>
        <v>219366.5199999999</v>
      </c>
      <c r="R935" s="132">
        <f t="shared" si="35"/>
        <v>226.9340850565743</v>
      </c>
    </row>
    <row r="936" spans="1:18" x14ac:dyDescent="0.35">
      <c r="A936" s="138">
        <v>7</v>
      </c>
      <c r="B936" s="139" t="s">
        <v>58</v>
      </c>
      <c r="C936" s="139" t="s">
        <v>547</v>
      </c>
      <c r="D936" s="139" t="s">
        <v>86</v>
      </c>
      <c r="E936" s="139" t="s">
        <v>548</v>
      </c>
      <c r="F936" s="139" t="s">
        <v>180</v>
      </c>
      <c r="G936" s="139" t="s">
        <v>1308</v>
      </c>
      <c r="H936" s="140">
        <v>2302</v>
      </c>
      <c r="I936" s="138">
        <v>2</v>
      </c>
      <c r="J936" s="141">
        <f>นครพนม!F43</f>
        <v>244132.51</v>
      </c>
      <c r="K936" s="142">
        <f>นครพนม!AJ43</f>
        <v>969324.66000000015</v>
      </c>
      <c r="L936" s="143">
        <f>นครพนม!AK43</f>
        <v>475994.67000000004</v>
      </c>
      <c r="M936" s="143">
        <f>นครพนม!AL43</f>
        <v>382709.02</v>
      </c>
      <c r="N936" s="139"/>
      <c r="O936" s="139"/>
      <c r="P936" s="139"/>
      <c r="Q936" s="131">
        <f t="shared" si="34"/>
        <v>93285.650000000023</v>
      </c>
      <c r="R936" s="132">
        <f t="shared" si="35"/>
        <v>206.77440052128586</v>
      </c>
    </row>
    <row r="937" spans="1:18" x14ac:dyDescent="0.35">
      <c r="A937" s="138">
        <v>8</v>
      </c>
      <c r="B937" s="139" t="s">
        <v>58</v>
      </c>
      <c r="C937" s="139" t="s">
        <v>547</v>
      </c>
      <c r="D937" s="139" t="s">
        <v>86</v>
      </c>
      <c r="E937" s="139" t="s">
        <v>548</v>
      </c>
      <c r="F937" s="139" t="s">
        <v>180</v>
      </c>
      <c r="G937" s="139" t="s">
        <v>1309</v>
      </c>
      <c r="H937" s="140">
        <v>2003</v>
      </c>
      <c r="I937" s="138">
        <v>2</v>
      </c>
      <c r="J937" s="141">
        <f>นครพนม!F44</f>
        <v>328802.25</v>
      </c>
      <c r="K937" s="142">
        <f>นครพนม!AJ44</f>
        <v>534915.87</v>
      </c>
      <c r="L937" s="143">
        <f>นครพนม!AK44</f>
        <v>173092.22</v>
      </c>
      <c r="M937" s="143">
        <f>นครพนม!AL44</f>
        <v>74210.760000000009</v>
      </c>
      <c r="N937" s="139"/>
      <c r="O937" s="139"/>
      <c r="P937" s="139"/>
      <c r="Q937" s="131">
        <f t="shared" si="34"/>
        <v>98881.459999999992</v>
      </c>
      <c r="R937" s="132">
        <f t="shared" si="35"/>
        <v>86.416485272091862</v>
      </c>
    </row>
    <row r="938" spans="1:18" x14ac:dyDescent="0.35">
      <c r="A938" s="138">
        <v>9</v>
      </c>
      <c r="B938" s="139" t="s">
        <v>58</v>
      </c>
      <c r="C938" s="139" t="s">
        <v>547</v>
      </c>
      <c r="D938" s="139" t="s">
        <v>86</v>
      </c>
      <c r="E938" s="139" t="s">
        <v>548</v>
      </c>
      <c r="F938" s="139" t="s">
        <v>180</v>
      </c>
      <c r="G938" s="139" t="s">
        <v>1310</v>
      </c>
      <c r="H938" s="140">
        <v>2921</v>
      </c>
      <c r="I938" s="138">
        <v>2</v>
      </c>
      <c r="J938" s="141">
        <f>นครพนม!F45</f>
        <v>509009.84</v>
      </c>
      <c r="K938" s="142">
        <f>นครพนม!AJ45</f>
        <v>527968.14</v>
      </c>
      <c r="L938" s="143">
        <f>นครพนม!AK45</f>
        <v>487239.76</v>
      </c>
      <c r="M938" s="143">
        <f>นครพนม!AL45</f>
        <v>304881.96000000002</v>
      </c>
      <c r="N938" s="139"/>
      <c r="O938" s="139"/>
      <c r="P938" s="139"/>
      <c r="Q938" s="131">
        <f t="shared" si="34"/>
        <v>182357.8</v>
      </c>
      <c r="R938" s="132">
        <f t="shared" si="35"/>
        <v>166.80580623074289</v>
      </c>
    </row>
    <row r="939" spans="1:18" x14ac:dyDescent="0.35">
      <c r="A939" s="138">
        <v>10</v>
      </c>
      <c r="B939" s="139" t="s">
        <v>58</v>
      </c>
      <c r="C939" s="139" t="s">
        <v>547</v>
      </c>
      <c r="D939" s="139" t="s">
        <v>86</v>
      </c>
      <c r="E939" s="139" t="s">
        <v>548</v>
      </c>
      <c r="F939" s="139" t="s">
        <v>180</v>
      </c>
      <c r="G939" s="139" t="s">
        <v>1311</v>
      </c>
      <c r="H939" s="140">
        <v>2021</v>
      </c>
      <c r="I939" s="138">
        <v>2</v>
      </c>
      <c r="J939" s="141">
        <f>นครพนม!F46</f>
        <v>183246.98</v>
      </c>
      <c r="K939" s="142">
        <f>นครพนม!AJ46</f>
        <v>275800.44</v>
      </c>
      <c r="L939" s="143">
        <f>นครพนม!AK46</f>
        <v>358721.67000000004</v>
      </c>
      <c r="M939" s="143">
        <f>นครพนม!AL46</f>
        <v>279410.28999999998</v>
      </c>
      <c r="N939" s="139"/>
      <c r="O939" s="139"/>
      <c r="P939" s="139"/>
      <c r="Q939" s="131">
        <f t="shared" si="34"/>
        <v>79311.380000000063</v>
      </c>
      <c r="R939" s="132">
        <f t="shared" si="35"/>
        <v>177.49711528946068</v>
      </c>
    </row>
    <row r="940" spans="1:18" x14ac:dyDescent="0.35">
      <c r="A940" s="138">
        <v>11</v>
      </c>
      <c r="B940" s="139" t="s">
        <v>58</v>
      </c>
      <c r="C940" s="139" t="s">
        <v>547</v>
      </c>
      <c r="D940" s="139" t="s">
        <v>86</v>
      </c>
      <c r="E940" s="139" t="s">
        <v>548</v>
      </c>
      <c r="F940" s="139" t="s">
        <v>180</v>
      </c>
      <c r="G940" s="139" t="s">
        <v>1312</v>
      </c>
      <c r="H940" s="140">
        <v>1750</v>
      </c>
      <c r="I940" s="138">
        <v>2</v>
      </c>
      <c r="J940" s="141">
        <f>นครพนม!F47</f>
        <v>214664.65</v>
      </c>
      <c r="K940" s="142">
        <f>นครพนม!AJ47</f>
        <v>76043.419999999984</v>
      </c>
      <c r="L940" s="143">
        <f>นครพนม!AK47</f>
        <v>379669.5</v>
      </c>
      <c r="M940" s="143">
        <f>นครพนม!AL47</f>
        <v>267283.01</v>
      </c>
      <c r="N940" s="139"/>
      <c r="O940" s="139"/>
      <c r="P940" s="139"/>
      <c r="Q940" s="131">
        <f t="shared" si="34"/>
        <v>112386.48999999999</v>
      </c>
      <c r="R940" s="132">
        <f t="shared" si="35"/>
        <v>216.95400000000001</v>
      </c>
    </row>
    <row r="941" spans="1:18" x14ac:dyDescent="0.35">
      <c r="A941" s="138">
        <v>12</v>
      </c>
      <c r="B941" s="139" t="s">
        <v>58</v>
      </c>
      <c r="C941" s="139" t="s">
        <v>547</v>
      </c>
      <c r="D941" s="139" t="s">
        <v>86</v>
      </c>
      <c r="E941" s="139" t="s">
        <v>548</v>
      </c>
      <c r="F941" s="139" t="s">
        <v>180</v>
      </c>
      <c r="G941" s="139" t="s">
        <v>1313</v>
      </c>
      <c r="H941" s="140">
        <v>1875</v>
      </c>
      <c r="I941" s="138">
        <v>2</v>
      </c>
      <c r="J941" s="141">
        <f>นครพนม!F48</f>
        <v>185006.02</v>
      </c>
      <c r="K941" s="142">
        <f>นครพนม!AJ48</f>
        <v>332573.18</v>
      </c>
      <c r="L941" s="143">
        <f>นครพนม!AK48</f>
        <v>350354.61</v>
      </c>
      <c r="M941" s="143">
        <f>นครพนม!AL48</f>
        <v>241201.80000000002</v>
      </c>
      <c r="N941" s="139"/>
      <c r="O941" s="139"/>
      <c r="P941" s="139"/>
      <c r="Q941" s="131">
        <f t="shared" si="34"/>
        <v>109152.80999999997</v>
      </c>
      <c r="R941" s="132">
        <f t="shared" si="35"/>
        <v>186.85579199999998</v>
      </c>
    </row>
    <row r="942" spans="1:18" x14ac:dyDescent="0.35">
      <c r="A942" s="138">
        <v>13</v>
      </c>
      <c r="B942" s="139" t="s">
        <v>58</v>
      </c>
      <c r="C942" s="139" t="s">
        <v>547</v>
      </c>
      <c r="D942" s="139" t="s">
        <v>86</v>
      </c>
      <c r="E942" s="139" t="s">
        <v>548</v>
      </c>
      <c r="F942" s="139" t="s">
        <v>180</v>
      </c>
      <c r="G942" s="139" t="s">
        <v>1314</v>
      </c>
      <c r="H942" s="140">
        <v>2733</v>
      </c>
      <c r="I942" s="138">
        <v>2</v>
      </c>
      <c r="J942" s="141">
        <f>นครพนม!F49</f>
        <v>416769.65</v>
      </c>
      <c r="K942" s="142">
        <f>นครพนม!AJ49</f>
        <v>339993.45</v>
      </c>
      <c r="L942" s="143">
        <f>นครพนม!AK49</f>
        <v>380992.41000000003</v>
      </c>
      <c r="M942" s="143">
        <f>นครพนม!AL49</f>
        <v>307182.88</v>
      </c>
      <c r="N942" s="139"/>
      <c r="O942" s="139"/>
      <c r="P942" s="139"/>
      <c r="Q942" s="131">
        <f t="shared" si="34"/>
        <v>73809.530000000028</v>
      </c>
      <c r="R942" s="132">
        <f t="shared" si="35"/>
        <v>139.4044676180022</v>
      </c>
    </row>
    <row r="943" spans="1:18" x14ac:dyDescent="0.35">
      <c r="A943" s="138">
        <v>14</v>
      </c>
      <c r="B943" s="139" t="s">
        <v>58</v>
      </c>
      <c r="C943" s="139" t="s">
        <v>547</v>
      </c>
      <c r="D943" s="139" t="s">
        <v>86</v>
      </c>
      <c r="E943" s="139" t="s">
        <v>548</v>
      </c>
      <c r="F943" s="139" t="s">
        <v>180</v>
      </c>
      <c r="G943" s="139" t="s">
        <v>1315</v>
      </c>
      <c r="H943" s="140">
        <v>2730</v>
      </c>
      <c r="I943" s="138">
        <v>2</v>
      </c>
      <c r="J943" s="141">
        <f>นครพนม!F50</f>
        <v>321657.64</v>
      </c>
      <c r="K943" s="142">
        <f>นครพนม!AJ50</f>
        <v>899404.65</v>
      </c>
      <c r="L943" s="143">
        <f>นครพนม!AK50</f>
        <v>435156.47</v>
      </c>
      <c r="M943" s="143">
        <f>นครพนม!AL50</f>
        <v>333590.92000000004</v>
      </c>
      <c r="N943" s="139"/>
      <c r="O943" s="139"/>
      <c r="P943" s="139"/>
      <c r="Q943" s="131">
        <f t="shared" si="34"/>
        <v>101565.54999999993</v>
      </c>
      <c r="R943" s="132">
        <f t="shared" si="35"/>
        <v>159.39797435897435</v>
      </c>
    </row>
    <row r="944" spans="1:18" x14ac:dyDescent="0.35">
      <c r="A944" s="138">
        <v>15</v>
      </c>
      <c r="B944" s="139" t="s">
        <v>58</v>
      </c>
      <c r="C944" s="139" t="s">
        <v>547</v>
      </c>
      <c r="D944" s="139" t="s">
        <v>86</v>
      </c>
      <c r="E944" s="139" t="s">
        <v>548</v>
      </c>
      <c r="F944" s="139" t="s">
        <v>180</v>
      </c>
      <c r="G944" s="139" t="s">
        <v>1316</v>
      </c>
      <c r="H944" s="140">
        <v>2627</v>
      </c>
      <c r="I944" s="138">
        <v>2</v>
      </c>
      <c r="J944" s="141">
        <f>นครพนม!F51</f>
        <v>400163.08</v>
      </c>
      <c r="K944" s="142">
        <f>นครพนม!AJ51</f>
        <v>835144.83000000007</v>
      </c>
      <c r="L944" s="143">
        <f>นครพนม!AK51</f>
        <v>387010.5</v>
      </c>
      <c r="M944" s="143">
        <f>นครพนม!AL51</f>
        <v>304433.62</v>
      </c>
      <c r="N944" s="139"/>
      <c r="O944" s="139"/>
      <c r="P944" s="139"/>
      <c r="Q944" s="131">
        <f t="shared" si="34"/>
        <v>82576.88</v>
      </c>
      <c r="R944" s="132">
        <f t="shared" si="35"/>
        <v>147.32032736962316</v>
      </c>
    </row>
    <row r="945" spans="1:18" x14ac:dyDescent="0.35">
      <c r="A945" s="138">
        <v>16</v>
      </c>
      <c r="B945" s="139" t="s">
        <v>58</v>
      </c>
      <c r="C945" s="139" t="s">
        <v>547</v>
      </c>
      <c r="D945" s="139" t="s">
        <v>86</v>
      </c>
      <c r="E945" s="139" t="s">
        <v>548</v>
      </c>
      <c r="F945" s="139" t="s">
        <v>180</v>
      </c>
      <c r="G945" s="139" t="s">
        <v>1317</v>
      </c>
      <c r="H945" s="140">
        <v>1841</v>
      </c>
      <c r="I945" s="138">
        <v>2</v>
      </c>
      <c r="J945" s="141">
        <f>นครพนม!F52</f>
        <v>476283.49</v>
      </c>
      <c r="K945" s="142">
        <f>นครพนม!AJ52</f>
        <v>515861.86</v>
      </c>
      <c r="L945" s="143">
        <f>นครพนม!AK52</f>
        <v>181992.22</v>
      </c>
      <c r="M945" s="143">
        <f>นครพนม!AL52</f>
        <v>85682.36</v>
      </c>
      <c r="N945" s="139"/>
      <c r="O945" s="139"/>
      <c r="P945" s="139"/>
      <c r="Q945" s="131">
        <f t="shared" si="34"/>
        <v>96309.86</v>
      </c>
      <c r="R945" s="132">
        <f t="shared" si="35"/>
        <v>98.855089625203689</v>
      </c>
    </row>
    <row r="946" spans="1:18" x14ac:dyDescent="0.35">
      <c r="A946" s="152">
        <v>17</v>
      </c>
      <c r="B946" s="153" t="s">
        <v>58</v>
      </c>
      <c r="C946" s="153" t="s">
        <v>547</v>
      </c>
      <c r="D946" s="153" t="s">
        <v>86</v>
      </c>
      <c r="E946" s="153" t="s">
        <v>548</v>
      </c>
      <c r="F946" s="153" t="s">
        <v>180</v>
      </c>
      <c r="G946" s="153" t="s">
        <v>1318</v>
      </c>
      <c r="H946" s="154">
        <v>2414</v>
      </c>
      <c r="I946" s="152">
        <v>2</v>
      </c>
      <c r="J946" s="141">
        <f>นครพนม!F53</f>
        <v>111286.75</v>
      </c>
      <c r="K946" s="142">
        <f>นครพนม!AJ53</f>
        <v>240777.55</v>
      </c>
      <c r="L946" s="143">
        <f>นครพนม!AK53</f>
        <v>210383.09</v>
      </c>
      <c r="M946" s="143">
        <f>นครพนม!AL53</f>
        <v>243200.87</v>
      </c>
      <c r="N946" s="139"/>
      <c r="O946" s="139"/>
      <c r="P946" s="139"/>
      <c r="Q946" s="131">
        <f t="shared" si="34"/>
        <v>-32817.78</v>
      </c>
      <c r="R946" s="132">
        <f t="shared" si="35"/>
        <v>87.1512386081193</v>
      </c>
    </row>
    <row r="947" spans="1:18" x14ac:dyDescent="0.35">
      <c r="A947" s="152">
        <v>18</v>
      </c>
      <c r="B947" s="153" t="s">
        <v>58</v>
      </c>
      <c r="C947" s="153" t="s">
        <v>547</v>
      </c>
      <c r="D947" s="153" t="s">
        <v>86</v>
      </c>
      <c r="E947" s="153" t="s">
        <v>548</v>
      </c>
      <c r="F947" s="153" t="s">
        <v>180</v>
      </c>
      <c r="G947" s="153" t="s">
        <v>1319</v>
      </c>
      <c r="H947" s="154">
        <v>1799</v>
      </c>
      <c r="I947" s="152">
        <v>2</v>
      </c>
      <c r="J947" s="141">
        <f>นครพนม!F54</f>
        <v>96041.52</v>
      </c>
      <c r="K947" s="142">
        <f>นครพนม!AJ54</f>
        <v>38674.540000000008</v>
      </c>
      <c r="L947" s="143">
        <f>นครพนม!AK54</f>
        <v>307116.89</v>
      </c>
      <c r="M947" s="143">
        <f>นครพนม!AL54</f>
        <v>241942.95</v>
      </c>
      <c r="N947" s="139"/>
      <c r="O947" s="139"/>
      <c r="P947" s="139"/>
      <c r="Q947" s="131">
        <f t="shared" si="34"/>
        <v>65173.94</v>
      </c>
      <c r="R947" s="132">
        <f t="shared" si="35"/>
        <v>170.71533629794331</v>
      </c>
    </row>
    <row r="948" spans="1:18" s="150" customFormat="1" x14ac:dyDescent="0.35">
      <c r="A948" s="144">
        <v>3</v>
      </c>
      <c r="B948" s="145" t="s">
        <v>58</v>
      </c>
      <c r="C948" s="145"/>
      <c r="D948" s="145"/>
      <c r="E948" s="145" t="s">
        <v>77</v>
      </c>
      <c r="F948" s="145"/>
      <c r="G948" s="145" t="s">
        <v>550</v>
      </c>
      <c r="H948" s="151">
        <f>SUM(H930:H947)</f>
        <v>40575</v>
      </c>
      <c r="I948" s="144"/>
      <c r="J948" s="147">
        <f>SUM(J930:J947)</f>
        <v>4753161.1599999992</v>
      </c>
      <c r="K948" s="147">
        <f>SUM(K930:K947)</f>
        <v>7023736.2600000007</v>
      </c>
      <c r="L948" s="147">
        <f>SUM(L930:L947)</f>
        <v>6009319.1099999985</v>
      </c>
      <c r="M948" s="147">
        <f>SUM(M930:M947)</f>
        <v>4341440.8699999992</v>
      </c>
      <c r="N948" s="145">
        <v>17</v>
      </c>
      <c r="O948" s="145">
        <v>17</v>
      </c>
      <c r="P948" s="145">
        <f>N948-O948</f>
        <v>0</v>
      </c>
      <c r="Q948" s="148">
        <f t="shared" si="34"/>
        <v>1667878.2399999993</v>
      </c>
      <c r="R948" s="149">
        <f>L948/H948</f>
        <v>148.10398299445467</v>
      </c>
    </row>
    <row r="949" spans="1:18" x14ac:dyDescent="0.35">
      <c r="A949" s="138">
        <v>1</v>
      </c>
      <c r="B949" s="139" t="s">
        <v>58</v>
      </c>
      <c r="C949" s="139" t="s">
        <v>551</v>
      </c>
      <c r="D949" s="139" t="s">
        <v>93</v>
      </c>
      <c r="E949" s="139" t="s">
        <v>552</v>
      </c>
      <c r="F949" s="139" t="s">
        <v>210</v>
      </c>
      <c r="G949" s="139" t="s">
        <v>553</v>
      </c>
      <c r="H949" s="140"/>
      <c r="I949" s="138"/>
      <c r="J949" s="141"/>
      <c r="K949" s="142"/>
      <c r="L949" s="143"/>
      <c r="M949" s="143"/>
      <c r="N949" s="139"/>
      <c r="O949" s="139"/>
      <c r="P949" s="139"/>
    </row>
    <row r="950" spans="1:18" x14ac:dyDescent="0.35">
      <c r="A950" s="138">
        <v>2</v>
      </c>
      <c r="B950" s="139" t="s">
        <v>58</v>
      </c>
      <c r="C950" s="139" t="s">
        <v>551</v>
      </c>
      <c r="D950" s="139" t="s">
        <v>93</v>
      </c>
      <c r="E950" s="139" t="s">
        <v>552</v>
      </c>
      <c r="F950" s="139" t="s">
        <v>180</v>
      </c>
      <c r="G950" s="139" t="s">
        <v>1320</v>
      </c>
      <c r="H950" s="140">
        <v>2442</v>
      </c>
      <c r="I950" s="138">
        <v>2</v>
      </c>
      <c r="J950" s="141">
        <f>นครพนม!F55</f>
        <v>332429.26</v>
      </c>
      <c r="K950" s="142">
        <f>นครพนม!AJ55</f>
        <v>345210.35000000003</v>
      </c>
      <c r="L950" s="143">
        <f>นครพนม!AK55</f>
        <v>420436.92000000004</v>
      </c>
      <c r="M950" s="143">
        <f>นครพนม!AL55</f>
        <v>347943.66000000003</v>
      </c>
      <c r="N950" s="139"/>
      <c r="O950" s="139"/>
      <c r="P950" s="139"/>
      <c r="Q950" s="131">
        <f t="shared" si="34"/>
        <v>72493.260000000009</v>
      </c>
      <c r="R950" s="132">
        <f t="shared" si="35"/>
        <v>172.16909090909093</v>
      </c>
    </row>
    <row r="951" spans="1:18" x14ac:dyDescent="0.35">
      <c r="A951" s="138">
        <v>3</v>
      </c>
      <c r="B951" s="139" t="s">
        <v>58</v>
      </c>
      <c r="C951" s="139" t="s">
        <v>551</v>
      </c>
      <c r="D951" s="139" t="s">
        <v>93</v>
      </c>
      <c r="E951" s="139" t="s">
        <v>552</v>
      </c>
      <c r="F951" s="139" t="s">
        <v>180</v>
      </c>
      <c r="G951" s="139" t="s">
        <v>1321</v>
      </c>
      <c r="H951" s="140">
        <v>1417</v>
      </c>
      <c r="I951" s="138">
        <v>1</v>
      </c>
      <c r="J951" s="141">
        <f>นครพนม!F56</f>
        <v>235832.23</v>
      </c>
      <c r="K951" s="142">
        <f>นครพนม!AJ56</f>
        <v>235838.49</v>
      </c>
      <c r="L951" s="143">
        <f>นครพนม!AK56</f>
        <v>208176.84000000003</v>
      </c>
      <c r="M951" s="143">
        <f>นครพนม!AL56</f>
        <v>186705.94</v>
      </c>
      <c r="N951" s="139"/>
      <c r="O951" s="139"/>
      <c r="P951" s="139"/>
      <c r="Q951" s="131">
        <f t="shared" si="34"/>
        <v>21470.900000000023</v>
      </c>
      <c r="R951" s="132">
        <f t="shared" si="35"/>
        <v>146.91378969654201</v>
      </c>
    </row>
    <row r="952" spans="1:18" x14ac:dyDescent="0.35">
      <c r="A952" s="138">
        <v>4</v>
      </c>
      <c r="B952" s="139" t="s">
        <v>58</v>
      </c>
      <c r="C952" s="139" t="s">
        <v>551</v>
      </c>
      <c r="D952" s="139" t="s">
        <v>93</v>
      </c>
      <c r="E952" s="139" t="s">
        <v>552</v>
      </c>
      <c r="F952" s="139" t="s">
        <v>180</v>
      </c>
      <c r="G952" s="139" t="s">
        <v>1322</v>
      </c>
      <c r="H952" s="140">
        <v>1301</v>
      </c>
      <c r="I952" s="138">
        <v>1</v>
      </c>
      <c r="J952" s="141">
        <f>นครพนม!F57</f>
        <v>389824.44</v>
      </c>
      <c r="K952" s="142">
        <f>นครพนม!AJ57</f>
        <v>373482.13</v>
      </c>
      <c r="L952" s="143">
        <f>นครพนม!AK57</f>
        <v>219068.88</v>
      </c>
      <c r="M952" s="143">
        <f>นครพนม!AL57</f>
        <v>184605.74</v>
      </c>
      <c r="N952" s="139"/>
      <c r="O952" s="139"/>
      <c r="P952" s="139"/>
      <c r="Q952" s="131">
        <f t="shared" si="34"/>
        <v>34463.140000000014</v>
      </c>
      <c r="R952" s="132">
        <f t="shared" si="35"/>
        <v>168.38499615680246</v>
      </c>
    </row>
    <row r="953" spans="1:18" x14ac:dyDescent="0.35">
      <c r="A953" s="138">
        <v>5</v>
      </c>
      <c r="B953" s="139" t="s">
        <v>58</v>
      </c>
      <c r="C953" s="139" t="s">
        <v>551</v>
      </c>
      <c r="D953" s="139" t="s">
        <v>93</v>
      </c>
      <c r="E953" s="139" t="s">
        <v>552</v>
      </c>
      <c r="F953" s="139" t="s">
        <v>180</v>
      </c>
      <c r="G953" s="139" t="s">
        <v>1323</v>
      </c>
      <c r="H953" s="140">
        <v>2427</v>
      </c>
      <c r="I953" s="138">
        <v>2</v>
      </c>
      <c r="J953" s="141">
        <f>นครพนม!F58</f>
        <v>589743.56000000006</v>
      </c>
      <c r="K953" s="142">
        <f>นครพนม!AJ58</f>
        <v>593654.34</v>
      </c>
      <c r="L953" s="143">
        <f>นครพนม!AK58</f>
        <v>370206.02</v>
      </c>
      <c r="M953" s="143">
        <f>นครพนม!AL58</f>
        <v>294178.53000000003</v>
      </c>
      <c r="N953" s="139"/>
      <c r="O953" s="139"/>
      <c r="P953" s="139"/>
      <c r="Q953" s="131">
        <f t="shared" si="34"/>
        <v>76027.489999999991</v>
      </c>
      <c r="R953" s="132">
        <f t="shared" si="35"/>
        <v>152.53647301194891</v>
      </c>
    </row>
    <row r="954" spans="1:18" x14ac:dyDescent="0.35">
      <c r="A954" s="138">
        <v>6</v>
      </c>
      <c r="B954" s="139" t="s">
        <v>58</v>
      </c>
      <c r="C954" s="139" t="s">
        <v>551</v>
      </c>
      <c r="D954" s="139" t="s">
        <v>93</v>
      </c>
      <c r="E954" s="139" t="s">
        <v>552</v>
      </c>
      <c r="F954" s="139" t="s">
        <v>180</v>
      </c>
      <c r="G954" s="139" t="s">
        <v>1324</v>
      </c>
      <c r="H954" s="140">
        <v>1385</v>
      </c>
      <c r="I954" s="138">
        <v>1</v>
      </c>
      <c r="J954" s="141">
        <f>นครพนม!F59</f>
        <v>145608.88</v>
      </c>
      <c r="K954" s="142">
        <f>นครพนม!AJ59</f>
        <v>137481.86000000002</v>
      </c>
      <c r="L954" s="143">
        <f>นครพนม!AK59</f>
        <v>227981.02000000002</v>
      </c>
      <c r="M954" s="143">
        <f>นครพนม!AL59</f>
        <v>211626.71</v>
      </c>
      <c r="N954" s="139"/>
      <c r="O954" s="139"/>
      <c r="P954" s="139"/>
      <c r="Q954" s="131">
        <f t="shared" si="34"/>
        <v>16354.310000000027</v>
      </c>
      <c r="R954" s="132">
        <f t="shared" si="35"/>
        <v>164.60723465703973</v>
      </c>
    </row>
    <row r="955" spans="1:18" x14ac:dyDescent="0.35">
      <c r="A955" s="138">
        <v>7</v>
      </c>
      <c r="B955" s="139" t="s">
        <v>58</v>
      </c>
      <c r="C955" s="139" t="s">
        <v>551</v>
      </c>
      <c r="D955" s="139" t="s">
        <v>93</v>
      </c>
      <c r="E955" s="139" t="s">
        <v>552</v>
      </c>
      <c r="F955" s="139" t="s">
        <v>180</v>
      </c>
      <c r="G955" s="139" t="s">
        <v>1325</v>
      </c>
      <c r="H955" s="140">
        <v>2740</v>
      </c>
      <c r="I955" s="138">
        <v>2</v>
      </c>
      <c r="J955" s="141">
        <f>นครพนม!F60</f>
        <v>159902.74</v>
      </c>
      <c r="K955" s="142">
        <f>นครพนม!AJ60</f>
        <v>193005.97</v>
      </c>
      <c r="L955" s="143">
        <f>นครพนม!AK60</f>
        <v>399774.9</v>
      </c>
      <c r="M955" s="143">
        <f>นครพนม!AL60</f>
        <v>354966.69</v>
      </c>
      <c r="N955" s="139"/>
      <c r="O955" s="139"/>
      <c r="P955" s="139"/>
      <c r="Q955" s="131">
        <f t="shared" si="34"/>
        <v>44808.210000000021</v>
      </c>
      <c r="R955" s="132">
        <f t="shared" si="35"/>
        <v>145.90324817518248</v>
      </c>
    </row>
    <row r="956" spans="1:18" x14ac:dyDescent="0.35">
      <c r="A956" s="138">
        <v>8</v>
      </c>
      <c r="B956" s="139" t="s">
        <v>58</v>
      </c>
      <c r="C956" s="139" t="s">
        <v>551</v>
      </c>
      <c r="D956" s="139" t="s">
        <v>93</v>
      </c>
      <c r="E956" s="139" t="s">
        <v>552</v>
      </c>
      <c r="F956" s="139" t="s">
        <v>180</v>
      </c>
      <c r="G956" s="139" t="s">
        <v>1326</v>
      </c>
      <c r="H956" s="140">
        <v>2998</v>
      </c>
      <c r="I956" s="138">
        <v>2</v>
      </c>
      <c r="J956" s="141">
        <f>นครพนม!F61</f>
        <v>305591.24</v>
      </c>
      <c r="K956" s="142">
        <f>นครพนม!AJ61</f>
        <v>355157</v>
      </c>
      <c r="L956" s="143">
        <f>นครพนม!AK61</f>
        <v>575790.26</v>
      </c>
      <c r="M956" s="143">
        <f>นครพนม!AL61</f>
        <v>438588.59</v>
      </c>
      <c r="N956" s="139"/>
      <c r="O956" s="139"/>
      <c r="P956" s="139"/>
      <c r="Q956" s="131">
        <f t="shared" si="34"/>
        <v>137201.66999999998</v>
      </c>
      <c r="R956" s="132">
        <f t="shared" si="35"/>
        <v>192.05812541694462</v>
      </c>
    </row>
    <row r="957" spans="1:18" x14ac:dyDescent="0.35">
      <c r="A957" s="138">
        <v>9</v>
      </c>
      <c r="B957" s="139" t="s">
        <v>58</v>
      </c>
      <c r="C957" s="139" t="s">
        <v>551</v>
      </c>
      <c r="D957" s="139" t="s">
        <v>93</v>
      </c>
      <c r="E957" s="139" t="s">
        <v>552</v>
      </c>
      <c r="F957" s="139" t="s">
        <v>180</v>
      </c>
      <c r="G957" s="139" t="s">
        <v>1327</v>
      </c>
      <c r="H957" s="140">
        <v>1500</v>
      </c>
      <c r="I957" s="138">
        <v>1</v>
      </c>
      <c r="J957" s="141">
        <f>นครพนม!F62</f>
        <v>245098.58</v>
      </c>
      <c r="K957" s="142">
        <f>นครพนม!AJ62</f>
        <v>309522.07999999996</v>
      </c>
      <c r="L957" s="143">
        <f>นครพนม!AK62</f>
        <v>265713.66000000003</v>
      </c>
      <c r="M957" s="143">
        <f>นครพนม!AL62</f>
        <v>251290.15000000002</v>
      </c>
      <c r="N957" s="139"/>
      <c r="O957" s="139"/>
      <c r="P957" s="139"/>
      <c r="Q957" s="131">
        <f t="shared" si="34"/>
        <v>14423.510000000009</v>
      </c>
      <c r="R957" s="132">
        <f t="shared" si="35"/>
        <v>177.14244000000002</v>
      </c>
    </row>
    <row r="958" spans="1:18" x14ac:dyDescent="0.35">
      <c r="A958" s="138">
        <v>10</v>
      </c>
      <c r="B958" s="139" t="s">
        <v>58</v>
      </c>
      <c r="C958" s="139" t="s">
        <v>551</v>
      </c>
      <c r="D958" s="139" t="s">
        <v>93</v>
      </c>
      <c r="E958" s="139" t="s">
        <v>552</v>
      </c>
      <c r="F958" s="139" t="s">
        <v>180</v>
      </c>
      <c r="G958" s="139" t="s">
        <v>1328</v>
      </c>
      <c r="H958" s="140">
        <v>3005</v>
      </c>
      <c r="I958" s="138">
        <v>3</v>
      </c>
      <c r="J958" s="141">
        <f>นครพนม!F63</f>
        <v>58910.95</v>
      </c>
      <c r="K958" s="142">
        <f>นครพนม!AJ63</f>
        <v>56735.67</v>
      </c>
      <c r="L958" s="143">
        <f>นครพนม!AK63</f>
        <v>157399.45000000001</v>
      </c>
      <c r="M958" s="143">
        <f>นครพนม!AL63</f>
        <v>244804.94</v>
      </c>
      <c r="N958" s="139"/>
      <c r="O958" s="139"/>
      <c r="P958" s="139"/>
      <c r="Q958" s="131">
        <f t="shared" si="34"/>
        <v>-87405.489999999991</v>
      </c>
      <c r="R958" s="132">
        <f t="shared" si="35"/>
        <v>52.379184692179706</v>
      </c>
    </row>
    <row r="959" spans="1:18" s="150" customFormat="1" x14ac:dyDescent="0.35">
      <c r="A959" s="144">
        <v>4</v>
      </c>
      <c r="B959" s="145" t="s">
        <v>58</v>
      </c>
      <c r="C959" s="145"/>
      <c r="D959" s="145"/>
      <c r="E959" s="145" t="s">
        <v>77</v>
      </c>
      <c r="F959" s="145"/>
      <c r="G959" s="145" t="s">
        <v>554</v>
      </c>
      <c r="H959" s="151">
        <f>SUM(H949:H958)</f>
        <v>19215</v>
      </c>
      <c r="I959" s="144"/>
      <c r="J959" s="147">
        <f>SUM(J949:J958)</f>
        <v>2462941.8800000004</v>
      </c>
      <c r="K959" s="147">
        <f>SUM(K949:K958)</f>
        <v>2600087.89</v>
      </c>
      <c r="L959" s="147">
        <f>SUM(L949:L958)</f>
        <v>2844547.95</v>
      </c>
      <c r="M959" s="147">
        <f>SUM(M949:M958)</f>
        <v>2514710.9500000002</v>
      </c>
      <c r="N959" s="145">
        <v>9</v>
      </c>
      <c r="O959" s="145">
        <v>9</v>
      </c>
      <c r="P959" s="145">
        <f>N959-O959</f>
        <v>0</v>
      </c>
      <c r="Q959" s="148">
        <f t="shared" si="34"/>
        <v>329837</v>
      </c>
      <c r="R959" s="149">
        <f>L959/H959</f>
        <v>148.03788446526153</v>
      </c>
    </row>
    <row r="960" spans="1:18" x14ac:dyDescent="0.35">
      <c r="A960" s="138">
        <v>1</v>
      </c>
      <c r="B960" s="139" t="s">
        <v>58</v>
      </c>
      <c r="C960" s="139" t="s">
        <v>555</v>
      </c>
      <c r="D960" s="139" t="s">
        <v>136</v>
      </c>
      <c r="E960" s="139" t="s">
        <v>556</v>
      </c>
      <c r="F960" s="139" t="s">
        <v>329</v>
      </c>
      <c r="G960" s="139" t="s">
        <v>557</v>
      </c>
      <c r="H960" s="140"/>
      <c r="I960" s="138"/>
      <c r="J960" s="141"/>
      <c r="K960" s="142"/>
      <c r="L960" s="143"/>
      <c r="M960" s="143"/>
      <c r="N960" s="139"/>
      <c r="O960" s="139"/>
      <c r="P960" s="139"/>
    </row>
    <row r="961" spans="1:18" x14ac:dyDescent="0.35">
      <c r="A961" s="138">
        <v>2</v>
      </c>
      <c r="B961" s="139" t="s">
        <v>58</v>
      </c>
      <c r="C961" s="139" t="s">
        <v>555</v>
      </c>
      <c r="D961" s="139" t="s">
        <v>136</v>
      </c>
      <c r="E961" s="139" t="s">
        <v>556</v>
      </c>
      <c r="F961" s="139" t="s">
        <v>180</v>
      </c>
      <c r="G961" s="139" t="s">
        <v>1329</v>
      </c>
      <c r="H961" s="140">
        <v>4846</v>
      </c>
      <c r="I961" s="138">
        <v>4</v>
      </c>
      <c r="J961" s="141">
        <f>นครพนม!F64</f>
        <v>400138.3</v>
      </c>
      <c r="K961" s="142">
        <f>นครพนม!AJ64</f>
        <v>421845.43</v>
      </c>
      <c r="L961" s="143">
        <f>นครพนม!AK64</f>
        <v>313525.95</v>
      </c>
      <c r="M961" s="143">
        <f>นครพนม!AL64</f>
        <v>413679.38999999996</v>
      </c>
      <c r="N961" s="139"/>
      <c r="O961" s="139"/>
      <c r="P961" s="139"/>
      <c r="Q961" s="131">
        <f t="shared" si="34"/>
        <v>-100153.43999999994</v>
      </c>
      <c r="R961" s="132">
        <f t="shared" si="35"/>
        <v>64.697884853487409</v>
      </c>
    </row>
    <row r="962" spans="1:18" x14ac:dyDescent="0.35">
      <c r="A962" s="138">
        <v>3</v>
      </c>
      <c r="B962" s="139" t="s">
        <v>58</v>
      </c>
      <c r="C962" s="139" t="s">
        <v>555</v>
      </c>
      <c r="D962" s="139" t="s">
        <v>136</v>
      </c>
      <c r="E962" s="139" t="s">
        <v>556</v>
      </c>
      <c r="F962" s="139" t="s">
        <v>180</v>
      </c>
      <c r="G962" s="139" t="s">
        <v>1330</v>
      </c>
      <c r="H962" s="140">
        <v>2013</v>
      </c>
      <c r="I962" s="138">
        <v>2</v>
      </c>
      <c r="J962" s="141">
        <f>นครพนม!F65</f>
        <v>563363.93000000005</v>
      </c>
      <c r="K962" s="142">
        <f>นครพนม!AJ65</f>
        <v>555145.29</v>
      </c>
      <c r="L962" s="143">
        <f>นครพนม!AK65</f>
        <v>343401.67000000004</v>
      </c>
      <c r="M962" s="143">
        <f>นครพนม!AL65</f>
        <v>268288.87</v>
      </c>
      <c r="N962" s="139"/>
      <c r="O962" s="139"/>
      <c r="P962" s="139"/>
      <c r="Q962" s="131">
        <f t="shared" si="34"/>
        <v>75112.800000000047</v>
      </c>
      <c r="R962" s="132">
        <f t="shared" si="35"/>
        <v>170.59198708395431</v>
      </c>
    </row>
    <row r="963" spans="1:18" x14ac:dyDescent="0.35">
      <c r="A963" s="138">
        <v>4</v>
      </c>
      <c r="B963" s="139" t="s">
        <v>58</v>
      </c>
      <c r="C963" s="139" t="s">
        <v>555</v>
      </c>
      <c r="D963" s="139" t="s">
        <v>136</v>
      </c>
      <c r="E963" s="139" t="s">
        <v>556</v>
      </c>
      <c r="F963" s="139" t="s">
        <v>180</v>
      </c>
      <c r="G963" s="139" t="s">
        <v>1331</v>
      </c>
      <c r="H963" s="140">
        <v>1672</v>
      </c>
      <c r="I963" s="138">
        <v>2</v>
      </c>
      <c r="J963" s="141">
        <f>นครพนม!F66</f>
        <v>474650.8</v>
      </c>
      <c r="K963" s="142">
        <f>นครพนม!AJ66</f>
        <v>509421.88</v>
      </c>
      <c r="L963" s="143">
        <f>นครพนม!AK66</f>
        <v>204387.89</v>
      </c>
      <c r="M963" s="143">
        <f>นครพนม!AL66</f>
        <v>344185.16000000003</v>
      </c>
      <c r="N963" s="139"/>
      <c r="O963" s="139"/>
      <c r="P963" s="139"/>
      <c r="Q963" s="131">
        <f t="shared" si="34"/>
        <v>-139797.27000000002</v>
      </c>
      <c r="R963" s="132">
        <f t="shared" si="35"/>
        <v>122.2415610047847</v>
      </c>
    </row>
    <row r="964" spans="1:18" x14ac:dyDescent="0.35">
      <c r="A964" s="138">
        <v>5</v>
      </c>
      <c r="B964" s="139" t="s">
        <v>58</v>
      </c>
      <c r="C964" s="139" t="s">
        <v>555</v>
      </c>
      <c r="D964" s="139" t="s">
        <v>136</v>
      </c>
      <c r="E964" s="139" t="s">
        <v>556</v>
      </c>
      <c r="F964" s="139" t="s">
        <v>180</v>
      </c>
      <c r="G964" s="139" t="s">
        <v>1332</v>
      </c>
      <c r="H964" s="140">
        <v>4546</v>
      </c>
      <c r="I964" s="138">
        <v>4</v>
      </c>
      <c r="J964" s="141">
        <f>นครพนม!F67</f>
        <v>304682.39</v>
      </c>
      <c r="K964" s="142">
        <f>นครพนม!AJ67</f>
        <v>448865.81000000006</v>
      </c>
      <c r="L964" s="143">
        <f>นครพนม!AK67</f>
        <v>431665.32999999996</v>
      </c>
      <c r="M964" s="143">
        <f>นครพนม!AL67</f>
        <v>456718.38</v>
      </c>
      <c r="N964" s="139"/>
      <c r="O964" s="139"/>
      <c r="P964" s="139"/>
      <c r="Q964" s="131">
        <f t="shared" si="34"/>
        <v>-25053.050000000047</v>
      </c>
      <c r="R964" s="132">
        <f t="shared" si="35"/>
        <v>94.954978002639677</v>
      </c>
    </row>
    <row r="965" spans="1:18" x14ac:dyDescent="0.35">
      <c r="A965" s="138">
        <v>6</v>
      </c>
      <c r="B965" s="139" t="s">
        <v>58</v>
      </c>
      <c r="C965" s="139" t="s">
        <v>555</v>
      </c>
      <c r="D965" s="139" t="s">
        <v>136</v>
      </c>
      <c r="E965" s="139" t="s">
        <v>556</v>
      </c>
      <c r="F965" s="139" t="s">
        <v>180</v>
      </c>
      <c r="G965" s="139" t="s">
        <v>1333</v>
      </c>
      <c r="H965" s="140">
        <v>3867</v>
      </c>
      <c r="I965" s="138">
        <v>3</v>
      </c>
      <c r="J965" s="141">
        <f>นครพนม!F68</f>
        <v>814477.81</v>
      </c>
      <c r="K965" s="142">
        <f>นครพนม!AJ68</f>
        <v>522416.71000000008</v>
      </c>
      <c r="L965" s="143">
        <f>นครพนม!AK68</f>
        <v>755011.97</v>
      </c>
      <c r="M965" s="143">
        <f>นครพนม!AL68</f>
        <v>672955.09</v>
      </c>
      <c r="N965" s="139"/>
      <c r="O965" s="139"/>
      <c r="P965" s="139"/>
      <c r="Q965" s="131">
        <f t="shared" si="34"/>
        <v>82056.88</v>
      </c>
      <c r="R965" s="132">
        <f t="shared" si="35"/>
        <v>195.24488492371347</v>
      </c>
    </row>
    <row r="966" spans="1:18" x14ac:dyDescent="0.35">
      <c r="A966" s="138">
        <v>7</v>
      </c>
      <c r="B966" s="139" t="s">
        <v>58</v>
      </c>
      <c r="C966" s="139" t="s">
        <v>555</v>
      </c>
      <c r="D966" s="139" t="s">
        <v>136</v>
      </c>
      <c r="E966" s="139" t="s">
        <v>556</v>
      </c>
      <c r="F966" s="139" t="s">
        <v>180</v>
      </c>
      <c r="G966" s="139" t="s">
        <v>1334</v>
      </c>
      <c r="H966" s="140">
        <v>2282</v>
      </c>
      <c r="I966" s="138">
        <v>2</v>
      </c>
      <c r="J966" s="141">
        <f>นครพนม!F69</f>
        <v>899224.39</v>
      </c>
      <c r="K966" s="142">
        <f>นครพนม!AJ69</f>
        <v>940415.27</v>
      </c>
      <c r="L966" s="143">
        <f>นครพนม!AK69</f>
        <v>484107.75</v>
      </c>
      <c r="M966" s="143">
        <f>นครพนม!AL69</f>
        <v>316355.48</v>
      </c>
      <c r="N966" s="139"/>
      <c r="O966" s="139"/>
      <c r="P966" s="139"/>
      <c r="Q966" s="131">
        <f t="shared" si="34"/>
        <v>167752.27000000002</v>
      </c>
      <c r="R966" s="132">
        <f t="shared" si="35"/>
        <v>212.14187116564418</v>
      </c>
    </row>
    <row r="967" spans="1:18" x14ac:dyDescent="0.35">
      <c r="A967" s="138">
        <v>8</v>
      </c>
      <c r="B967" s="139" t="s">
        <v>58</v>
      </c>
      <c r="C967" s="139" t="s">
        <v>555</v>
      </c>
      <c r="D967" s="139" t="s">
        <v>136</v>
      </c>
      <c r="E967" s="139" t="s">
        <v>556</v>
      </c>
      <c r="F967" s="139" t="s">
        <v>180</v>
      </c>
      <c r="G967" s="139" t="s">
        <v>1335</v>
      </c>
      <c r="H967" s="140">
        <v>2718</v>
      </c>
      <c r="I967" s="138">
        <v>2</v>
      </c>
      <c r="J967" s="141">
        <f>นครพนม!F70</f>
        <v>636963.31999999995</v>
      </c>
      <c r="K967" s="142">
        <f>นครพนม!AJ70</f>
        <v>673671.02999999991</v>
      </c>
      <c r="L967" s="143">
        <f>นครพนม!AK70</f>
        <v>457900.99</v>
      </c>
      <c r="M967" s="143">
        <f>นครพนม!AL70</f>
        <v>359025.95999999996</v>
      </c>
      <c r="N967" s="139"/>
      <c r="O967" s="139"/>
      <c r="P967" s="139"/>
      <c r="Q967" s="131">
        <f t="shared" ref="Q967:Q1029" si="36">L967-M967</f>
        <v>98875.030000000028</v>
      </c>
      <c r="R967" s="132">
        <f t="shared" ref="R967:R1028" si="37">L967/H967</f>
        <v>168.46982707873437</v>
      </c>
    </row>
    <row r="968" spans="1:18" x14ac:dyDescent="0.35">
      <c r="A968" s="138">
        <v>9</v>
      </c>
      <c r="B968" s="139" t="s">
        <v>58</v>
      </c>
      <c r="C968" s="139" t="s">
        <v>555</v>
      </c>
      <c r="D968" s="139" t="s">
        <v>136</v>
      </c>
      <c r="E968" s="139" t="s">
        <v>556</v>
      </c>
      <c r="F968" s="139" t="s">
        <v>180</v>
      </c>
      <c r="G968" s="139" t="s">
        <v>1336</v>
      </c>
      <c r="H968" s="140">
        <v>4883</v>
      </c>
      <c r="I968" s="138">
        <v>4</v>
      </c>
      <c r="J968" s="141">
        <f>นครพนม!F71</f>
        <v>595579.16</v>
      </c>
      <c r="K968" s="142">
        <f>นครพนม!AJ71</f>
        <v>626991.86</v>
      </c>
      <c r="L968" s="143">
        <f>นครพนม!AK71</f>
        <v>462892.1</v>
      </c>
      <c r="M968" s="143">
        <f>นครพนม!AL71</f>
        <v>436541.98000000004</v>
      </c>
      <c r="N968" s="139"/>
      <c r="O968" s="139"/>
      <c r="P968" s="139"/>
      <c r="Q968" s="131">
        <f t="shared" si="36"/>
        <v>26350.119999999937</v>
      </c>
      <c r="R968" s="132">
        <f t="shared" si="37"/>
        <v>94.796661888183493</v>
      </c>
    </row>
    <row r="969" spans="1:18" x14ac:dyDescent="0.35">
      <c r="A969" s="138">
        <v>10</v>
      </c>
      <c r="B969" s="139" t="s">
        <v>58</v>
      </c>
      <c r="C969" s="139" t="s">
        <v>555</v>
      </c>
      <c r="D969" s="139" t="s">
        <v>136</v>
      </c>
      <c r="E969" s="139" t="s">
        <v>556</v>
      </c>
      <c r="F969" s="139" t="s">
        <v>180</v>
      </c>
      <c r="G969" s="139" t="s">
        <v>1337</v>
      </c>
      <c r="H969" s="140">
        <v>4275</v>
      </c>
      <c r="I969" s="138">
        <v>3</v>
      </c>
      <c r="J969" s="141">
        <f>นครพนม!F72</f>
        <v>523664.97</v>
      </c>
      <c r="K969" s="142">
        <f>นครพนม!AJ72</f>
        <v>614164.75</v>
      </c>
      <c r="L969" s="143">
        <f>นครพนม!AK72</f>
        <v>381535.83999999997</v>
      </c>
      <c r="M969" s="143">
        <f>นครพนม!AL72</f>
        <v>396008.71</v>
      </c>
      <c r="N969" s="139"/>
      <c r="O969" s="139"/>
      <c r="P969" s="139"/>
      <c r="Q969" s="131">
        <f t="shared" si="36"/>
        <v>-14472.870000000054</v>
      </c>
      <c r="R969" s="132">
        <f t="shared" si="37"/>
        <v>89.248149707602337</v>
      </c>
    </row>
    <row r="970" spans="1:18" x14ac:dyDescent="0.35">
      <c r="A970" s="138">
        <v>11</v>
      </c>
      <c r="B970" s="139" t="s">
        <v>58</v>
      </c>
      <c r="C970" s="139" t="s">
        <v>555</v>
      </c>
      <c r="D970" s="139" t="s">
        <v>136</v>
      </c>
      <c r="E970" s="139" t="s">
        <v>556</v>
      </c>
      <c r="F970" s="139" t="s">
        <v>180</v>
      </c>
      <c r="G970" s="139" t="s">
        <v>1338</v>
      </c>
      <c r="H970" s="140">
        <v>3121</v>
      </c>
      <c r="I970" s="138">
        <v>3</v>
      </c>
      <c r="J970" s="141">
        <f>นครพนม!F73</f>
        <v>614576.84</v>
      </c>
      <c r="K970" s="142">
        <f>นครพนม!AJ73</f>
        <v>636283.97</v>
      </c>
      <c r="L970" s="143">
        <f>นครพนม!AK73</f>
        <v>443525.95</v>
      </c>
      <c r="M970" s="143">
        <f>นครพนม!AL73</f>
        <v>413679.38999999996</v>
      </c>
      <c r="N970" s="139"/>
      <c r="O970" s="139"/>
      <c r="P970" s="139"/>
      <c r="Q970" s="131">
        <f t="shared" si="36"/>
        <v>29846.560000000056</v>
      </c>
      <c r="R970" s="132">
        <f t="shared" si="37"/>
        <v>142.11020506247999</v>
      </c>
    </row>
    <row r="971" spans="1:18" x14ac:dyDescent="0.35">
      <c r="A971" s="138">
        <v>12</v>
      </c>
      <c r="B971" s="139" t="s">
        <v>58</v>
      </c>
      <c r="C971" s="139" t="s">
        <v>555</v>
      </c>
      <c r="D971" s="139" t="s">
        <v>136</v>
      </c>
      <c r="E971" s="139" t="s">
        <v>556</v>
      </c>
      <c r="F971" s="139" t="s">
        <v>180</v>
      </c>
      <c r="G971" s="139" t="s">
        <v>1339</v>
      </c>
      <c r="H971" s="140">
        <v>1601</v>
      </c>
      <c r="I971" s="138">
        <v>2</v>
      </c>
      <c r="J971" s="141">
        <f>นครพนม!F74</f>
        <v>756822.21</v>
      </c>
      <c r="K971" s="142">
        <f>นครพนม!AJ74</f>
        <v>734431.16999999993</v>
      </c>
      <c r="L971" s="143">
        <f>นครพนม!AK74</f>
        <v>467173.03</v>
      </c>
      <c r="M971" s="143">
        <f>นครพนม!AL74</f>
        <v>330614.11</v>
      </c>
      <c r="N971" s="139"/>
      <c r="O971" s="139"/>
      <c r="P971" s="139"/>
      <c r="Q971" s="131">
        <f t="shared" si="36"/>
        <v>136558.92000000004</v>
      </c>
      <c r="R971" s="132">
        <f t="shared" si="37"/>
        <v>291.80076826983139</v>
      </c>
    </row>
    <row r="972" spans="1:18" x14ac:dyDescent="0.35">
      <c r="A972" s="138">
        <v>13</v>
      </c>
      <c r="B972" s="139" t="s">
        <v>58</v>
      </c>
      <c r="C972" s="139" t="s">
        <v>555</v>
      </c>
      <c r="D972" s="139" t="s">
        <v>136</v>
      </c>
      <c r="E972" s="139" t="s">
        <v>556</v>
      </c>
      <c r="F972" s="139" t="s">
        <v>180</v>
      </c>
      <c r="G972" s="139" t="s">
        <v>1340</v>
      </c>
      <c r="H972" s="140">
        <v>4298</v>
      </c>
      <c r="I972" s="138">
        <v>3</v>
      </c>
      <c r="J972" s="141">
        <f>นครพนม!F75</f>
        <v>548716.15</v>
      </c>
      <c r="K972" s="142">
        <f>นครพนม!AJ75</f>
        <v>532872.08000000007</v>
      </c>
      <c r="L972" s="143">
        <f>นครพนม!AK75</f>
        <v>366761.3</v>
      </c>
      <c r="M972" s="143">
        <f>นครพนม!AL75</f>
        <v>373682.17</v>
      </c>
      <c r="N972" s="139"/>
      <c r="O972" s="139"/>
      <c r="P972" s="139"/>
      <c r="Q972" s="131">
        <f t="shared" si="36"/>
        <v>-6920.8699999999953</v>
      </c>
      <c r="R972" s="132">
        <f t="shared" si="37"/>
        <v>85.333015355979526</v>
      </c>
    </row>
    <row r="973" spans="1:18" x14ac:dyDescent="0.35">
      <c r="A973" s="138">
        <v>14</v>
      </c>
      <c r="B973" s="139" t="s">
        <v>58</v>
      </c>
      <c r="C973" s="139" t="s">
        <v>555</v>
      </c>
      <c r="D973" s="139" t="s">
        <v>136</v>
      </c>
      <c r="E973" s="139" t="s">
        <v>556</v>
      </c>
      <c r="F973" s="139" t="s">
        <v>180</v>
      </c>
      <c r="G973" s="139" t="s">
        <v>1341</v>
      </c>
      <c r="H973" s="140">
        <v>4211</v>
      </c>
      <c r="I973" s="138">
        <v>3</v>
      </c>
      <c r="J973" s="141">
        <f>นครพนม!F76</f>
        <v>718967.92</v>
      </c>
      <c r="K973" s="142">
        <f>นครพนม!AJ76</f>
        <v>748604.21000000008</v>
      </c>
      <c r="L973" s="143">
        <f>นครพนม!AK76</f>
        <v>367975.32</v>
      </c>
      <c r="M973" s="143">
        <f>นครพนม!AL76</f>
        <v>314333.08</v>
      </c>
      <c r="N973" s="139"/>
      <c r="O973" s="139"/>
      <c r="P973" s="139"/>
      <c r="Q973" s="131">
        <f t="shared" si="36"/>
        <v>53642.239999999991</v>
      </c>
      <c r="R973" s="132">
        <f t="shared" si="37"/>
        <v>87.384307765376391</v>
      </c>
    </row>
    <row r="974" spans="1:18" x14ac:dyDescent="0.35">
      <c r="A974" s="138">
        <v>15</v>
      </c>
      <c r="B974" s="139" t="s">
        <v>58</v>
      </c>
      <c r="C974" s="139" t="s">
        <v>555</v>
      </c>
      <c r="D974" s="139" t="s">
        <v>136</v>
      </c>
      <c r="E974" s="139" t="s">
        <v>556</v>
      </c>
      <c r="F974" s="139" t="s">
        <v>180</v>
      </c>
      <c r="G974" s="139" t="s">
        <v>1342</v>
      </c>
      <c r="H974" s="140">
        <v>3166</v>
      </c>
      <c r="I974" s="138">
        <v>3</v>
      </c>
      <c r="J974" s="141">
        <f>นครพนม!F77</f>
        <v>572021.68999999994</v>
      </c>
      <c r="K974" s="142">
        <f>นครพนม!AJ77</f>
        <v>142090.41999999998</v>
      </c>
      <c r="L974" s="143">
        <f>นครพนม!AK77</f>
        <v>372475.23</v>
      </c>
      <c r="M974" s="143">
        <f>นครพนม!AL77</f>
        <v>369778.31</v>
      </c>
      <c r="N974" s="139"/>
      <c r="O974" s="139"/>
      <c r="P974" s="139"/>
      <c r="Q974" s="131">
        <f t="shared" si="36"/>
        <v>2696.9199999999837</v>
      </c>
      <c r="R974" s="132">
        <f t="shared" si="37"/>
        <v>117.6485249526216</v>
      </c>
    </row>
    <row r="975" spans="1:18" x14ac:dyDescent="0.35">
      <c r="A975" s="138">
        <v>16</v>
      </c>
      <c r="B975" s="139" t="s">
        <v>58</v>
      </c>
      <c r="C975" s="139" t="s">
        <v>555</v>
      </c>
      <c r="D975" s="139" t="s">
        <v>136</v>
      </c>
      <c r="E975" s="139" t="s">
        <v>556</v>
      </c>
      <c r="F975" s="139" t="s">
        <v>180</v>
      </c>
      <c r="G975" s="139" t="s">
        <v>1343</v>
      </c>
      <c r="H975" s="140">
        <v>2186</v>
      </c>
      <c r="I975" s="138">
        <v>2</v>
      </c>
      <c r="J975" s="141">
        <f>นครพนม!F78</f>
        <v>660627.36</v>
      </c>
      <c r="K975" s="142">
        <f>นครพนม!AJ78</f>
        <v>798707.86</v>
      </c>
      <c r="L975" s="143">
        <f>นครพนม!AK78</f>
        <v>186483.88</v>
      </c>
      <c r="M975" s="143">
        <f>นครพนม!AL78</f>
        <v>129837.84</v>
      </c>
      <c r="N975" s="139"/>
      <c r="O975" s="139"/>
      <c r="P975" s="139"/>
      <c r="Q975" s="131">
        <f t="shared" si="36"/>
        <v>56646.040000000008</v>
      </c>
      <c r="R975" s="132">
        <f t="shared" si="37"/>
        <v>85.308270814272646</v>
      </c>
    </row>
    <row r="976" spans="1:18" s="150" customFormat="1" x14ac:dyDescent="0.35">
      <c r="A976" s="144">
        <v>5</v>
      </c>
      <c r="B976" s="145" t="s">
        <v>58</v>
      </c>
      <c r="C976" s="145"/>
      <c r="D976" s="145"/>
      <c r="E976" s="145" t="s">
        <v>77</v>
      </c>
      <c r="F976" s="145"/>
      <c r="G976" s="145" t="s">
        <v>558</v>
      </c>
      <c r="H976" s="151">
        <f>SUM(H960:H974)</f>
        <v>47499</v>
      </c>
      <c r="I976" s="144"/>
      <c r="J976" s="147">
        <f>SUM(J960:J974)</f>
        <v>8423849.879999999</v>
      </c>
      <c r="K976" s="147">
        <f>SUM(K960:K974)</f>
        <v>8107219.8799999999</v>
      </c>
      <c r="L976" s="147">
        <f>SUM(L960:L974)</f>
        <v>5852340.3200000003</v>
      </c>
      <c r="M976" s="147">
        <f>SUM(M960:M974)</f>
        <v>5465846.0800000001</v>
      </c>
      <c r="N976" s="145">
        <v>15</v>
      </c>
      <c r="O976" s="145">
        <v>15</v>
      </c>
      <c r="P976" s="145">
        <f>N976-O976</f>
        <v>0</v>
      </c>
      <c r="Q976" s="148">
        <f t="shared" si="36"/>
        <v>386494.24000000022</v>
      </c>
      <c r="R976" s="149">
        <f>L976/H976</f>
        <v>123.20975852123203</v>
      </c>
    </row>
    <row r="977" spans="1:18" x14ac:dyDescent="0.35">
      <c r="A977" s="138">
        <v>1</v>
      </c>
      <c r="B977" s="139" t="s">
        <v>58</v>
      </c>
      <c r="C977" s="139" t="s">
        <v>559</v>
      </c>
      <c r="D977" s="139" t="s">
        <v>107</v>
      </c>
      <c r="E977" s="139" t="s">
        <v>560</v>
      </c>
      <c r="F977" s="139" t="s">
        <v>210</v>
      </c>
      <c r="G977" s="139" t="s">
        <v>561</v>
      </c>
      <c r="H977" s="140"/>
      <c r="I977" s="138"/>
      <c r="J977" s="141"/>
      <c r="K977" s="142"/>
      <c r="L977" s="143"/>
      <c r="M977" s="143"/>
      <c r="N977" s="139"/>
      <c r="O977" s="139"/>
      <c r="P977" s="139"/>
    </row>
    <row r="978" spans="1:18" x14ac:dyDescent="0.35">
      <c r="A978" s="138">
        <v>2</v>
      </c>
      <c r="B978" s="139" t="s">
        <v>58</v>
      </c>
      <c r="C978" s="139" t="s">
        <v>559</v>
      </c>
      <c r="D978" s="139" t="s">
        <v>107</v>
      </c>
      <c r="E978" s="139" t="s">
        <v>560</v>
      </c>
      <c r="F978" s="139" t="s">
        <v>180</v>
      </c>
      <c r="G978" s="139" t="s">
        <v>1344</v>
      </c>
      <c r="H978" s="140">
        <v>3311</v>
      </c>
      <c r="I978" s="138">
        <v>3</v>
      </c>
      <c r="J978" s="141">
        <f>นครพนม!F79</f>
        <v>165989.76999999999</v>
      </c>
      <c r="K978" s="142">
        <f>นครพนม!AJ79</f>
        <v>171983.78</v>
      </c>
      <c r="L978" s="143">
        <f>นครพนม!AK79</f>
        <v>442996.94</v>
      </c>
      <c r="M978" s="143">
        <f>นครพนม!AL79</f>
        <v>426088.17</v>
      </c>
      <c r="N978" s="139"/>
      <c r="O978" s="139"/>
      <c r="P978" s="139"/>
      <c r="Q978" s="131">
        <f t="shared" si="36"/>
        <v>16908.770000000019</v>
      </c>
      <c r="R978" s="132">
        <f t="shared" si="37"/>
        <v>133.79551192993054</v>
      </c>
    </row>
    <row r="979" spans="1:18" x14ac:dyDescent="0.35">
      <c r="A979" s="138">
        <v>3</v>
      </c>
      <c r="B979" s="139" t="s">
        <v>58</v>
      </c>
      <c r="C979" s="139" t="s">
        <v>559</v>
      </c>
      <c r="D979" s="139" t="s">
        <v>107</v>
      </c>
      <c r="E979" s="139" t="s">
        <v>560</v>
      </c>
      <c r="F979" s="139" t="s">
        <v>180</v>
      </c>
      <c r="G979" s="139" t="s">
        <v>1345</v>
      </c>
      <c r="H979" s="140">
        <v>2139</v>
      </c>
      <c r="I979" s="138">
        <v>2</v>
      </c>
      <c r="J979" s="141">
        <f>นครพนม!F80</f>
        <v>149080.34</v>
      </c>
      <c r="K979" s="142">
        <f>นครพนม!AJ80</f>
        <v>156218.66999999998</v>
      </c>
      <c r="L979" s="143">
        <f>นครพนม!AK80</f>
        <v>404581.67000000004</v>
      </c>
      <c r="M979" s="143">
        <f>นครพนม!AL80</f>
        <v>379504</v>
      </c>
      <c r="N979" s="139"/>
      <c r="O979" s="139"/>
      <c r="P979" s="139"/>
      <c r="Q979" s="131">
        <f t="shared" si="36"/>
        <v>25077.670000000042</v>
      </c>
      <c r="R979" s="132">
        <f t="shared" si="37"/>
        <v>189.14524076671344</v>
      </c>
    </row>
    <row r="980" spans="1:18" x14ac:dyDescent="0.35">
      <c r="A980" s="138">
        <v>4</v>
      </c>
      <c r="B980" s="139" t="s">
        <v>58</v>
      </c>
      <c r="C980" s="139" t="s">
        <v>559</v>
      </c>
      <c r="D980" s="139" t="s">
        <v>107</v>
      </c>
      <c r="E980" s="139" t="s">
        <v>560</v>
      </c>
      <c r="F980" s="139" t="s">
        <v>180</v>
      </c>
      <c r="G980" s="139" t="s">
        <v>1346</v>
      </c>
      <c r="H980" s="140">
        <v>4074</v>
      </c>
      <c r="I980" s="138">
        <v>3</v>
      </c>
      <c r="J980" s="141">
        <f>นครพนม!F81</f>
        <v>289148.32</v>
      </c>
      <c r="K980" s="142">
        <f>นครพนม!AJ81</f>
        <v>205094.93</v>
      </c>
      <c r="L980" s="143">
        <f>นครพนม!AK81</f>
        <v>359000</v>
      </c>
      <c r="M980" s="143">
        <f>นครพนม!AL81</f>
        <v>502207.17000000004</v>
      </c>
      <c r="N980" s="139"/>
      <c r="O980" s="139"/>
      <c r="P980" s="139"/>
      <c r="Q980" s="131">
        <f t="shared" si="36"/>
        <v>-143207.17000000004</v>
      </c>
      <c r="R980" s="132">
        <f t="shared" si="37"/>
        <v>88.119783996072655</v>
      </c>
    </row>
    <row r="981" spans="1:18" x14ac:dyDescent="0.35">
      <c r="A981" s="138">
        <v>5</v>
      </c>
      <c r="B981" s="139" t="s">
        <v>58</v>
      </c>
      <c r="C981" s="139" t="s">
        <v>559</v>
      </c>
      <c r="D981" s="139" t="s">
        <v>107</v>
      </c>
      <c r="E981" s="139" t="s">
        <v>560</v>
      </c>
      <c r="F981" s="139" t="s">
        <v>180</v>
      </c>
      <c r="G981" s="139" t="s">
        <v>1347</v>
      </c>
      <c r="H981" s="140">
        <v>2831</v>
      </c>
      <c r="I981" s="138">
        <v>2</v>
      </c>
      <c r="J981" s="141">
        <f>นครพนม!F82</f>
        <v>254682.69</v>
      </c>
      <c r="K981" s="142">
        <f>นครพนม!AJ82</f>
        <v>103998.56</v>
      </c>
      <c r="L981" s="143">
        <f>นครพนม!AK82</f>
        <v>402136.66</v>
      </c>
      <c r="M981" s="143">
        <f>นครพนม!AL82</f>
        <v>510925.36</v>
      </c>
      <c r="N981" s="139"/>
      <c r="O981" s="139"/>
      <c r="P981" s="139"/>
      <c r="Q981" s="131">
        <f t="shared" si="36"/>
        <v>-108788.70000000001</v>
      </c>
      <c r="R981" s="132">
        <f t="shared" si="37"/>
        <v>142.04756623101377</v>
      </c>
    </row>
    <row r="982" spans="1:18" x14ac:dyDescent="0.35">
      <c r="A982" s="138">
        <v>6</v>
      </c>
      <c r="B982" s="139" t="s">
        <v>58</v>
      </c>
      <c r="C982" s="139" t="s">
        <v>559</v>
      </c>
      <c r="D982" s="139" t="s">
        <v>107</v>
      </c>
      <c r="E982" s="139" t="s">
        <v>560</v>
      </c>
      <c r="F982" s="139" t="s">
        <v>180</v>
      </c>
      <c r="G982" s="139" t="s">
        <v>1348</v>
      </c>
      <c r="H982" s="140">
        <v>3099</v>
      </c>
      <c r="I982" s="138">
        <v>3</v>
      </c>
      <c r="J982" s="141">
        <f>นครพนม!F83</f>
        <v>340573.11</v>
      </c>
      <c r="K982" s="142">
        <f>นครพนม!AJ83</f>
        <v>187597.68</v>
      </c>
      <c r="L982" s="143">
        <f>นครพนม!AK83</f>
        <v>559473.21</v>
      </c>
      <c r="M982" s="143">
        <f>นครพนม!AL83</f>
        <v>481714.76</v>
      </c>
      <c r="N982" s="139"/>
      <c r="O982" s="139"/>
      <c r="P982" s="139"/>
      <c r="Q982" s="131">
        <f t="shared" si="36"/>
        <v>77758.449999999953</v>
      </c>
      <c r="R982" s="132">
        <f t="shared" si="37"/>
        <v>180.5334656340755</v>
      </c>
    </row>
    <row r="983" spans="1:18" x14ac:dyDescent="0.35">
      <c r="A983" s="138">
        <v>7</v>
      </c>
      <c r="B983" s="139" t="s">
        <v>58</v>
      </c>
      <c r="C983" s="139" t="s">
        <v>559</v>
      </c>
      <c r="D983" s="139" t="s">
        <v>107</v>
      </c>
      <c r="E983" s="139" t="s">
        <v>560</v>
      </c>
      <c r="F983" s="139" t="s">
        <v>180</v>
      </c>
      <c r="G983" s="139" t="s">
        <v>1349</v>
      </c>
      <c r="H983" s="140">
        <v>1867</v>
      </c>
      <c r="I983" s="138">
        <v>2</v>
      </c>
      <c r="J983" s="141">
        <f>นครพนม!F84</f>
        <v>259415.51</v>
      </c>
      <c r="K983" s="142">
        <f>นครพนม!AJ84</f>
        <v>264315.96000000002</v>
      </c>
      <c r="L983" s="143">
        <f>นครพนม!AK84</f>
        <v>359718.86</v>
      </c>
      <c r="M983" s="143">
        <f>นครพนม!AL84</f>
        <v>413119.56999999995</v>
      </c>
      <c r="N983" s="139"/>
      <c r="O983" s="139"/>
      <c r="P983" s="139"/>
      <c r="Q983" s="131">
        <f t="shared" si="36"/>
        <v>-53400.709999999963</v>
      </c>
      <c r="R983" s="132">
        <f t="shared" si="37"/>
        <v>192.67212640599891</v>
      </c>
    </row>
    <row r="984" spans="1:18" x14ac:dyDescent="0.35">
      <c r="A984" s="138">
        <v>8</v>
      </c>
      <c r="B984" s="139" t="s">
        <v>58</v>
      </c>
      <c r="C984" s="139" t="s">
        <v>559</v>
      </c>
      <c r="D984" s="139" t="s">
        <v>107</v>
      </c>
      <c r="E984" s="139" t="s">
        <v>560</v>
      </c>
      <c r="F984" s="139" t="s">
        <v>180</v>
      </c>
      <c r="G984" s="139" t="s">
        <v>1350</v>
      </c>
      <c r="H984" s="140">
        <v>2692</v>
      </c>
      <c r="I984" s="138">
        <v>2</v>
      </c>
      <c r="J984" s="141">
        <f>นครพนม!F85</f>
        <v>298648.81</v>
      </c>
      <c r="K984" s="142">
        <f>นครพนม!AJ85</f>
        <v>309909.46999999997</v>
      </c>
      <c r="L984" s="143">
        <f>นครพนม!AK85</f>
        <v>377954.63</v>
      </c>
      <c r="M984" s="143">
        <f>นครพนม!AL85</f>
        <v>439676.46</v>
      </c>
      <c r="N984" s="139"/>
      <c r="O984" s="139"/>
      <c r="P984" s="139"/>
      <c r="Q984" s="131">
        <f t="shared" si="36"/>
        <v>-61721.830000000016</v>
      </c>
      <c r="R984" s="132">
        <f t="shared" si="37"/>
        <v>140.3991939078752</v>
      </c>
    </row>
    <row r="985" spans="1:18" x14ac:dyDescent="0.35">
      <c r="A985" s="138">
        <v>9</v>
      </c>
      <c r="B985" s="139" t="s">
        <v>58</v>
      </c>
      <c r="C985" s="139" t="s">
        <v>559</v>
      </c>
      <c r="D985" s="139" t="s">
        <v>107</v>
      </c>
      <c r="E985" s="139" t="s">
        <v>560</v>
      </c>
      <c r="F985" s="139" t="s">
        <v>180</v>
      </c>
      <c r="G985" s="139" t="s">
        <v>1351</v>
      </c>
      <c r="H985" s="140">
        <v>1950</v>
      </c>
      <c r="I985" s="138">
        <v>2</v>
      </c>
      <c r="J985" s="141">
        <f>นครพนม!F86</f>
        <v>204410.52</v>
      </c>
      <c r="K985" s="142">
        <f>นครพนม!AJ86</f>
        <v>251370.13</v>
      </c>
      <c r="L985" s="143">
        <f>นครพนม!AK86</f>
        <v>369216.44</v>
      </c>
      <c r="M985" s="143">
        <f>นครพนม!AL86</f>
        <v>373887.94</v>
      </c>
      <c r="N985" s="139"/>
      <c r="O985" s="139"/>
      <c r="P985" s="139"/>
      <c r="Q985" s="131">
        <f t="shared" si="36"/>
        <v>-4671.5</v>
      </c>
      <c r="R985" s="132">
        <f t="shared" si="37"/>
        <v>189.3417641025641</v>
      </c>
    </row>
    <row r="986" spans="1:18" x14ac:dyDescent="0.35">
      <c r="A986" s="138">
        <v>10</v>
      </c>
      <c r="B986" s="139" t="s">
        <v>58</v>
      </c>
      <c r="C986" s="139" t="s">
        <v>559</v>
      </c>
      <c r="D986" s="139" t="s">
        <v>107</v>
      </c>
      <c r="E986" s="139" t="s">
        <v>560</v>
      </c>
      <c r="F986" s="139" t="s">
        <v>180</v>
      </c>
      <c r="G986" s="139" t="s">
        <v>1352</v>
      </c>
      <c r="H986" s="140">
        <v>2898</v>
      </c>
      <c r="I986" s="138">
        <v>2</v>
      </c>
      <c r="J986" s="141">
        <f>นครพนม!F87</f>
        <v>246023.16</v>
      </c>
      <c r="K986" s="142">
        <f>นครพนม!AJ87</f>
        <v>237129.33</v>
      </c>
      <c r="L986" s="143">
        <f>นครพนม!AK87</f>
        <v>447683.58</v>
      </c>
      <c r="M986" s="143">
        <f>นครพนม!AL87</f>
        <v>563631.75</v>
      </c>
      <c r="N986" s="139"/>
      <c r="O986" s="139"/>
      <c r="P986" s="139"/>
      <c r="Q986" s="131">
        <f t="shared" si="36"/>
        <v>-115948.16999999998</v>
      </c>
      <c r="R986" s="132">
        <f t="shared" si="37"/>
        <v>154.48018633540374</v>
      </c>
    </row>
    <row r="987" spans="1:18" s="236" customFormat="1" x14ac:dyDescent="0.35">
      <c r="A987" s="231">
        <v>11</v>
      </c>
      <c r="B987" s="232" t="s">
        <v>58</v>
      </c>
      <c r="C987" s="232" t="s">
        <v>559</v>
      </c>
      <c r="D987" s="232" t="s">
        <v>107</v>
      </c>
      <c r="E987" s="232" t="s">
        <v>560</v>
      </c>
      <c r="F987" s="232" t="s">
        <v>180</v>
      </c>
      <c r="G987" s="139" t="s">
        <v>1353</v>
      </c>
      <c r="H987" s="233">
        <v>1653</v>
      </c>
      <c r="I987" s="231">
        <v>2</v>
      </c>
      <c r="J987" s="141">
        <f>นครพนม!F88</f>
        <v>186429.94</v>
      </c>
      <c r="K987" s="142">
        <f>นครพนม!AJ88</f>
        <v>166794.34</v>
      </c>
      <c r="L987" s="143">
        <f>นครพนม!AK88</f>
        <v>444210.68</v>
      </c>
      <c r="M987" s="143">
        <f>นครพนม!AL88</f>
        <v>372980.33</v>
      </c>
      <c r="N987" s="232"/>
      <c r="O987" s="232"/>
      <c r="P987" s="232"/>
      <c r="Q987" s="234">
        <f t="shared" si="36"/>
        <v>71230.349999999977</v>
      </c>
      <c r="R987" s="235">
        <f t="shared" si="37"/>
        <v>268.72999395039324</v>
      </c>
    </row>
    <row r="988" spans="1:18" s="150" customFormat="1" x14ac:dyDescent="0.35">
      <c r="A988" s="144">
        <v>6</v>
      </c>
      <c r="B988" s="145" t="s">
        <v>58</v>
      </c>
      <c r="C988" s="145"/>
      <c r="D988" s="145"/>
      <c r="E988" s="145" t="s">
        <v>77</v>
      </c>
      <c r="F988" s="145"/>
      <c r="G988" s="145" t="s">
        <v>562</v>
      </c>
      <c r="H988" s="151">
        <f>SUM(H977:H987)</f>
        <v>26514</v>
      </c>
      <c r="I988" s="144"/>
      <c r="J988" s="147">
        <f>SUM(J977:J987)</f>
        <v>2394402.17</v>
      </c>
      <c r="K988" s="147">
        <f>SUM(K977:K987)</f>
        <v>2054412.8499999999</v>
      </c>
      <c r="L988" s="147">
        <f>SUM(L977:L987)</f>
        <v>4166972.67</v>
      </c>
      <c r="M988" s="147">
        <f>SUM(M977:M987)</f>
        <v>4463735.51</v>
      </c>
      <c r="N988" s="145">
        <v>10</v>
      </c>
      <c r="O988" s="145">
        <v>10</v>
      </c>
      <c r="P988" s="145">
        <f>N988-O988</f>
        <v>0</v>
      </c>
      <c r="Q988" s="148">
        <f t="shared" si="36"/>
        <v>-296762.83999999985</v>
      </c>
      <c r="R988" s="149">
        <f>L988/H988</f>
        <v>157.16122312740438</v>
      </c>
    </row>
    <row r="989" spans="1:18" x14ac:dyDescent="0.35">
      <c r="A989" s="138">
        <v>1</v>
      </c>
      <c r="B989" s="139" t="s">
        <v>58</v>
      </c>
      <c r="C989" s="139" t="s">
        <v>563</v>
      </c>
      <c r="D989" s="139" t="s">
        <v>114</v>
      </c>
      <c r="E989" s="139" t="s">
        <v>564</v>
      </c>
      <c r="F989" s="139" t="s">
        <v>210</v>
      </c>
      <c r="G989" s="139" t="s">
        <v>565</v>
      </c>
      <c r="H989" s="140"/>
      <c r="I989" s="138"/>
      <c r="J989" s="141"/>
      <c r="K989" s="142"/>
      <c r="L989" s="143"/>
      <c r="M989" s="143"/>
      <c r="N989" s="139"/>
      <c r="O989" s="139"/>
      <c r="P989" s="139"/>
    </row>
    <row r="990" spans="1:18" x14ac:dyDescent="0.35">
      <c r="A990" s="138">
        <v>2</v>
      </c>
      <c r="B990" s="139" t="s">
        <v>58</v>
      </c>
      <c r="C990" s="139" t="s">
        <v>563</v>
      </c>
      <c r="D990" s="139" t="s">
        <v>114</v>
      </c>
      <c r="E990" s="139" t="s">
        <v>564</v>
      </c>
      <c r="F990" s="139" t="s">
        <v>180</v>
      </c>
      <c r="G990" s="139" t="s">
        <v>1354</v>
      </c>
      <c r="H990" s="140">
        <v>3711</v>
      </c>
      <c r="I990" s="138">
        <v>3</v>
      </c>
      <c r="J990" s="141">
        <f>นครพนม!F89</f>
        <v>49957.66</v>
      </c>
      <c r="K990" s="142">
        <f>นครพนม!AJ89</f>
        <v>255056.17</v>
      </c>
      <c r="L990" s="143">
        <f>นครพนม!AK89</f>
        <v>0</v>
      </c>
      <c r="M990" s="143">
        <f>นครพนม!AL89</f>
        <v>215706.3</v>
      </c>
      <c r="N990" s="139"/>
      <c r="O990" s="139"/>
      <c r="P990" s="139"/>
      <c r="Q990" s="131">
        <f t="shared" si="36"/>
        <v>-215706.3</v>
      </c>
      <c r="R990" s="132">
        <f t="shared" si="37"/>
        <v>0</v>
      </c>
    </row>
    <row r="991" spans="1:18" x14ac:dyDescent="0.35">
      <c r="A991" s="138">
        <v>3</v>
      </c>
      <c r="B991" s="139" t="s">
        <v>58</v>
      </c>
      <c r="C991" s="139" t="s">
        <v>563</v>
      </c>
      <c r="D991" s="139" t="s">
        <v>114</v>
      </c>
      <c r="E991" s="139" t="s">
        <v>564</v>
      </c>
      <c r="F991" s="139" t="s">
        <v>180</v>
      </c>
      <c r="G991" s="139" t="s">
        <v>1355</v>
      </c>
      <c r="H991" s="140">
        <v>1437</v>
      </c>
      <c r="I991" s="138">
        <v>1</v>
      </c>
      <c r="J991" s="141">
        <f>นครพนม!F90</f>
        <v>251697.98</v>
      </c>
      <c r="K991" s="142">
        <f>นครพนม!AJ90</f>
        <v>268231.73</v>
      </c>
      <c r="L991" s="143">
        <f>นครพนม!AK90</f>
        <v>216759.5</v>
      </c>
      <c r="M991" s="143">
        <f>นครพนม!AL90</f>
        <v>351877.46</v>
      </c>
      <c r="N991" s="139"/>
      <c r="O991" s="139"/>
      <c r="P991" s="139"/>
      <c r="Q991" s="131">
        <f t="shared" si="36"/>
        <v>-135117.96000000002</v>
      </c>
      <c r="R991" s="132">
        <f t="shared" si="37"/>
        <v>150.84168406402227</v>
      </c>
    </row>
    <row r="992" spans="1:18" x14ac:dyDescent="0.35">
      <c r="A992" s="138">
        <v>4</v>
      </c>
      <c r="B992" s="139" t="s">
        <v>58</v>
      </c>
      <c r="C992" s="139" t="s">
        <v>563</v>
      </c>
      <c r="D992" s="139" t="s">
        <v>114</v>
      </c>
      <c r="E992" s="139" t="s">
        <v>564</v>
      </c>
      <c r="F992" s="139" t="s">
        <v>180</v>
      </c>
      <c r="G992" s="139" t="s">
        <v>1356</v>
      </c>
      <c r="H992" s="140">
        <v>3388</v>
      </c>
      <c r="I992" s="138">
        <v>3</v>
      </c>
      <c r="J992" s="141">
        <f>นครพนม!F91</f>
        <v>194969.48</v>
      </c>
      <c r="K992" s="142">
        <f>นครพนม!AJ91</f>
        <v>275775.57</v>
      </c>
      <c r="L992" s="143">
        <f>นครพนม!AK91</f>
        <v>449890.81999999995</v>
      </c>
      <c r="M992" s="143">
        <f>นครพนม!AL91</f>
        <v>443699.43</v>
      </c>
      <c r="N992" s="139"/>
      <c r="O992" s="139"/>
      <c r="P992" s="139"/>
      <c r="Q992" s="131">
        <f t="shared" si="36"/>
        <v>6191.3899999999558</v>
      </c>
      <c r="R992" s="132">
        <f t="shared" si="37"/>
        <v>132.78949822904366</v>
      </c>
    </row>
    <row r="993" spans="1:18" x14ac:dyDescent="0.35">
      <c r="A993" s="138">
        <v>5</v>
      </c>
      <c r="B993" s="139" t="s">
        <v>58</v>
      </c>
      <c r="C993" s="139" t="s">
        <v>563</v>
      </c>
      <c r="D993" s="139" t="s">
        <v>114</v>
      </c>
      <c r="E993" s="139" t="s">
        <v>564</v>
      </c>
      <c r="F993" s="139" t="s">
        <v>180</v>
      </c>
      <c r="G993" s="139" t="s">
        <v>1357</v>
      </c>
      <c r="H993" s="140">
        <v>2340</v>
      </c>
      <c r="I993" s="138">
        <v>2</v>
      </c>
      <c r="J993" s="141">
        <f>นครพนม!F92</f>
        <v>202461.37</v>
      </c>
      <c r="K993" s="142">
        <f>นครพนม!AJ92</f>
        <v>288939.19</v>
      </c>
      <c r="L993" s="143">
        <f>นครพนม!AK92</f>
        <v>205460</v>
      </c>
      <c r="M993" s="143">
        <f>นครพนม!AL92</f>
        <v>313632.54000000004</v>
      </c>
      <c r="N993" s="139"/>
      <c r="O993" s="139"/>
      <c r="P993" s="139"/>
      <c r="Q993" s="131">
        <f t="shared" si="36"/>
        <v>-108172.54000000004</v>
      </c>
      <c r="R993" s="132">
        <f t="shared" si="37"/>
        <v>87.803418803418808</v>
      </c>
    </row>
    <row r="994" spans="1:18" x14ac:dyDescent="0.35">
      <c r="A994" s="138">
        <v>6</v>
      </c>
      <c r="B994" s="139" t="s">
        <v>58</v>
      </c>
      <c r="C994" s="139" t="s">
        <v>563</v>
      </c>
      <c r="D994" s="139" t="s">
        <v>114</v>
      </c>
      <c r="E994" s="139" t="s">
        <v>564</v>
      </c>
      <c r="F994" s="139" t="s">
        <v>180</v>
      </c>
      <c r="G994" s="139" t="s">
        <v>1358</v>
      </c>
      <c r="H994" s="140">
        <v>2160</v>
      </c>
      <c r="I994" s="138">
        <v>2</v>
      </c>
      <c r="J994" s="141">
        <f>นครพนม!F93</f>
        <v>22437.14</v>
      </c>
      <c r="K994" s="142">
        <f>นครพนม!AJ93</f>
        <v>103728</v>
      </c>
      <c r="L994" s="143">
        <f>นครพนม!AK93</f>
        <v>285283.89</v>
      </c>
      <c r="M994" s="143">
        <f>นครพนม!AL93</f>
        <v>386074.58</v>
      </c>
      <c r="N994" s="139"/>
      <c r="O994" s="139"/>
      <c r="P994" s="139"/>
      <c r="Q994" s="131">
        <f t="shared" si="36"/>
        <v>-100790.69</v>
      </c>
      <c r="R994" s="132">
        <f t="shared" si="37"/>
        <v>132.075875</v>
      </c>
    </row>
    <row r="995" spans="1:18" x14ac:dyDescent="0.35">
      <c r="A995" s="138">
        <v>7</v>
      </c>
      <c r="B995" s="139" t="s">
        <v>58</v>
      </c>
      <c r="C995" s="139" t="s">
        <v>563</v>
      </c>
      <c r="D995" s="139" t="s">
        <v>114</v>
      </c>
      <c r="E995" s="139" t="s">
        <v>564</v>
      </c>
      <c r="F995" s="139" t="s">
        <v>180</v>
      </c>
      <c r="G995" s="139" t="s">
        <v>1359</v>
      </c>
      <c r="H995" s="140">
        <v>1723</v>
      </c>
      <c r="I995" s="138">
        <v>2</v>
      </c>
      <c r="J995" s="141">
        <f>นครพนม!F94</f>
        <v>303289.64</v>
      </c>
      <c r="K995" s="142">
        <f>นครพนม!AJ94</f>
        <v>310676.60000000003</v>
      </c>
      <c r="L995" s="143">
        <f>นครพนม!AK94</f>
        <v>364460.86</v>
      </c>
      <c r="M995" s="143">
        <f>นครพนม!AL94</f>
        <v>264636.78999999998</v>
      </c>
      <c r="N995" s="139"/>
      <c r="O995" s="139"/>
      <c r="P995" s="139"/>
      <c r="Q995" s="131">
        <f t="shared" si="36"/>
        <v>99824.07</v>
      </c>
      <c r="R995" s="132">
        <f t="shared" si="37"/>
        <v>211.52690655832848</v>
      </c>
    </row>
    <row r="996" spans="1:18" x14ac:dyDescent="0.35">
      <c r="A996" s="138">
        <v>8</v>
      </c>
      <c r="B996" s="139" t="s">
        <v>58</v>
      </c>
      <c r="C996" s="139" t="s">
        <v>563</v>
      </c>
      <c r="D996" s="139" t="s">
        <v>114</v>
      </c>
      <c r="E996" s="139" t="s">
        <v>564</v>
      </c>
      <c r="F996" s="139" t="s">
        <v>180</v>
      </c>
      <c r="G996" s="139" t="s">
        <v>1360</v>
      </c>
      <c r="H996" s="140">
        <v>2675</v>
      </c>
      <c r="I996" s="138">
        <v>2</v>
      </c>
      <c r="J996" s="141">
        <f>นครพนม!F95</f>
        <v>404234.68</v>
      </c>
      <c r="K996" s="142">
        <f>นครพนม!AJ95</f>
        <v>464991.93</v>
      </c>
      <c r="L996" s="143">
        <f>นครพนม!AK95</f>
        <v>418635.05</v>
      </c>
      <c r="M996" s="143">
        <f>นครพนม!AL95</f>
        <v>349627.4</v>
      </c>
      <c r="N996" s="139"/>
      <c r="O996" s="139"/>
      <c r="P996" s="139"/>
      <c r="Q996" s="131">
        <f t="shared" si="36"/>
        <v>69007.649999999965</v>
      </c>
      <c r="R996" s="132">
        <f t="shared" si="37"/>
        <v>156.49908411214952</v>
      </c>
    </row>
    <row r="997" spans="1:18" x14ac:dyDescent="0.35">
      <c r="A997" s="138">
        <v>9</v>
      </c>
      <c r="B997" s="139" t="s">
        <v>58</v>
      </c>
      <c r="C997" s="139" t="s">
        <v>563</v>
      </c>
      <c r="D997" s="139" t="s">
        <v>114</v>
      </c>
      <c r="E997" s="139" t="s">
        <v>564</v>
      </c>
      <c r="F997" s="139" t="s">
        <v>180</v>
      </c>
      <c r="G997" s="139" t="s">
        <v>1361</v>
      </c>
      <c r="H997" s="140">
        <v>1715</v>
      </c>
      <c r="I997" s="138">
        <v>2</v>
      </c>
      <c r="J997" s="141">
        <f>นครพนม!F96</f>
        <v>200680.56</v>
      </c>
      <c r="K997" s="142">
        <f>นครพนม!AJ96</f>
        <v>308025.13</v>
      </c>
      <c r="L997" s="143">
        <f>นครพนม!AK96</f>
        <v>353932</v>
      </c>
      <c r="M997" s="143">
        <f>นครพนม!AL96</f>
        <v>318857.77</v>
      </c>
      <c r="N997" s="139"/>
      <c r="O997" s="139"/>
      <c r="P997" s="139"/>
      <c r="Q997" s="131">
        <f t="shared" si="36"/>
        <v>35074.229999999981</v>
      </c>
      <c r="R997" s="132">
        <f t="shared" si="37"/>
        <v>206.3743440233236</v>
      </c>
    </row>
    <row r="998" spans="1:18" x14ac:dyDescent="0.35">
      <c r="A998" s="138">
        <v>10</v>
      </c>
      <c r="B998" s="139" t="s">
        <v>58</v>
      </c>
      <c r="C998" s="139" t="s">
        <v>563</v>
      </c>
      <c r="D998" s="139" t="s">
        <v>114</v>
      </c>
      <c r="E998" s="139" t="s">
        <v>564</v>
      </c>
      <c r="F998" s="139" t="s">
        <v>180</v>
      </c>
      <c r="G998" s="139" t="s">
        <v>1362</v>
      </c>
      <c r="H998" s="140">
        <v>3187</v>
      </c>
      <c r="I998" s="138">
        <v>3</v>
      </c>
      <c r="J998" s="141">
        <f>นครพนม!F97</f>
        <v>165897.76</v>
      </c>
      <c r="K998" s="142">
        <f>นครพนม!AJ97</f>
        <v>191766.46000000002</v>
      </c>
      <c r="L998" s="143">
        <f>นครพนม!AK97</f>
        <v>431381.6</v>
      </c>
      <c r="M998" s="143">
        <f>นครพนม!AL97</f>
        <v>397234.83</v>
      </c>
      <c r="N998" s="139"/>
      <c r="O998" s="139"/>
      <c r="P998" s="139"/>
      <c r="Q998" s="131">
        <f t="shared" si="36"/>
        <v>34146.76999999996</v>
      </c>
      <c r="R998" s="132">
        <f t="shared" si="37"/>
        <v>135.35663633511138</v>
      </c>
    </row>
    <row r="999" spans="1:18" x14ac:dyDescent="0.35">
      <c r="A999" s="138">
        <v>11</v>
      </c>
      <c r="B999" s="139" t="s">
        <v>58</v>
      </c>
      <c r="C999" s="139" t="s">
        <v>563</v>
      </c>
      <c r="D999" s="139" t="s">
        <v>114</v>
      </c>
      <c r="E999" s="139" t="s">
        <v>564</v>
      </c>
      <c r="F999" s="139" t="s">
        <v>180</v>
      </c>
      <c r="G999" s="139" t="s">
        <v>1363</v>
      </c>
      <c r="H999" s="140">
        <v>2867</v>
      </c>
      <c r="I999" s="138">
        <v>2</v>
      </c>
      <c r="J999" s="141">
        <f>นครพนม!F98</f>
        <v>210329.85</v>
      </c>
      <c r="K999" s="142">
        <f>นครพนม!AJ98</f>
        <v>271752.65999999997</v>
      </c>
      <c r="L999" s="143">
        <f>นครพนม!AK98</f>
        <v>288875.56</v>
      </c>
      <c r="M999" s="143">
        <f>นครพนม!AL98</f>
        <v>318539.3</v>
      </c>
      <c r="N999" s="139"/>
      <c r="O999" s="139"/>
      <c r="P999" s="139"/>
      <c r="Q999" s="131">
        <f t="shared" si="36"/>
        <v>-29663.739999999991</v>
      </c>
      <c r="R999" s="132">
        <f t="shared" si="37"/>
        <v>100.75882804325079</v>
      </c>
    </row>
    <row r="1000" spans="1:18" x14ac:dyDescent="0.35">
      <c r="A1000" s="138">
        <v>12</v>
      </c>
      <c r="B1000" s="139" t="s">
        <v>58</v>
      </c>
      <c r="C1000" s="139" t="s">
        <v>563</v>
      </c>
      <c r="D1000" s="139" t="s">
        <v>114</v>
      </c>
      <c r="E1000" s="139" t="s">
        <v>564</v>
      </c>
      <c r="F1000" s="139" t="s">
        <v>180</v>
      </c>
      <c r="G1000" s="139" t="s">
        <v>1364</v>
      </c>
      <c r="H1000" s="140">
        <v>3076</v>
      </c>
      <c r="I1000" s="138">
        <v>3</v>
      </c>
      <c r="J1000" s="141">
        <f>นครพนม!F99</f>
        <v>179539.96</v>
      </c>
      <c r="K1000" s="142">
        <f>นครพนม!AJ99</f>
        <v>265048.71999999997</v>
      </c>
      <c r="L1000" s="143">
        <f>นครพนม!AK99</f>
        <v>383058.4</v>
      </c>
      <c r="M1000" s="143">
        <f>นครพนม!AL99</f>
        <v>468681.98000000004</v>
      </c>
      <c r="N1000" s="139"/>
      <c r="O1000" s="139"/>
      <c r="P1000" s="139"/>
      <c r="Q1000" s="131">
        <f t="shared" si="36"/>
        <v>-85623.580000000016</v>
      </c>
      <c r="R1000" s="132">
        <f t="shared" si="37"/>
        <v>124.53133940182056</v>
      </c>
    </row>
    <row r="1001" spans="1:18" x14ac:dyDescent="0.35">
      <c r="A1001" s="138">
        <v>13</v>
      </c>
      <c r="B1001" s="139" t="s">
        <v>58</v>
      </c>
      <c r="C1001" s="139" t="s">
        <v>563</v>
      </c>
      <c r="D1001" s="139" t="s">
        <v>114</v>
      </c>
      <c r="E1001" s="139" t="s">
        <v>564</v>
      </c>
      <c r="F1001" s="139" t="s">
        <v>180</v>
      </c>
      <c r="G1001" s="139" t="s">
        <v>1365</v>
      </c>
      <c r="H1001" s="140">
        <v>2086</v>
      </c>
      <c r="I1001" s="138">
        <v>2</v>
      </c>
      <c r="J1001" s="141">
        <f>นครพนม!F100</f>
        <v>110406.58</v>
      </c>
      <c r="K1001" s="142">
        <f>นครพนม!AJ100</f>
        <v>135076.45000000001</v>
      </c>
      <c r="L1001" s="143">
        <f>นครพนม!AK100</f>
        <v>279831.83</v>
      </c>
      <c r="M1001" s="143">
        <f>นครพนม!AL100</f>
        <v>317322.46999999997</v>
      </c>
      <c r="N1001" s="139"/>
      <c r="O1001" s="139"/>
      <c r="P1001" s="139"/>
      <c r="Q1001" s="131">
        <f t="shared" si="36"/>
        <v>-37490.639999999956</v>
      </c>
      <c r="R1001" s="132">
        <f t="shared" si="37"/>
        <v>134.14756951102589</v>
      </c>
    </row>
    <row r="1002" spans="1:18" x14ac:dyDescent="0.35">
      <c r="A1002" s="138">
        <v>14</v>
      </c>
      <c r="B1002" s="139" t="s">
        <v>58</v>
      </c>
      <c r="C1002" s="139" t="s">
        <v>563</v>
      </c>
      <c r="D1002" s="139" t="s">
        <v>114</v>
      </c>
      <c r="E1002" s="139" t="s">
        <v>564</v>
      </c>
      <c r="F1002" s="139" t="s">
        <v>180</v>
      </c>
      <c r="G1002" s="139" t="s">
        <v>1366</v>
      </c>
      <c r="H1002" s="140">
        <v>1893</v>
      </c>
      <c r="I1002" s="138">
        <v>2</v>
      </c>
      <c r="J1002" s="141">
        <f>นครพนม!F101</f>
        <v>160089.64000000001</v>
      </c>
      <c r="K1002" s="142">
        <f>นครพนม!AJ101</f>
        <v>549369.04</v>
      </c>
      <c r="L1002" s="143">
        <f>นครพนม!AK101</f>
        <v>251000</v>
      </c>
      <c r="M1002" s="143">
        <f>นครพนม!AL101</f>
        <v>510214.17</v>
      </c>
      <c r="N1002" s="139"/>
      <c r="O1002" s="139"/>
      <c r="P1002" s="139"/>
      <c r="Q1002" s="131">
        <f t="shared" si="36"/>
        <v>-259214.16999999998</v>
      </c>
      <c r="R1002" s="132">
        <f t="shared" si="37"/>
        <v>132.59376650818805</v>
      </c>
    </row>
    <row r="1003" spans="1:18" x14ac:dyDescent="0.35">
      <c r="A1003" s="138">
        <v>15</v>
      </c>
      <c r="B1003" s="139" t="s">
        <v>58</v>
      </c>
      <c r="C1003" s="139" t="s">
        <v>563</v>
      </c>
      <c r="D1003" s="139" t="s">
        <v>114</v>
      </c>
      <c r="E1003" s="139" t="s">
        <v>564</v>
      </c>
      <c r="F1003" s="139" t="s">
        <v>180</v>
      </c>
      <c r="G1003" s="139" t="s">
        <v>1367</v>
      </c>
      <c r="H1003" s="140">
        <v>2677</v>
      </c>
      <c r="I1003" s="138">
        <v>2</v>
      </c>
      <c r="J1003" s="141">
        <f>นครพนม!F102</f>
        <v>149710.54</v>
      </c>
      <c r="K1003" s="142">
        <f>นครพนม!AJ102</f>
        <v>202904.41</v>
      </c>
      <c r="L1003" s="143">
        <f>นครพนม!AK102</f>
        <v>277800</v>
      </c>
      <c r="M1003" s="143">
        <f>นครพนม!AL102</f>
        <v>387770.23</v>
      </c>
      <c r="N1003" s="139"/>
      <c r="O1003" s="139"/>
      <c r="P1003" s="139"/>
      <c r="Q1003" s="131">
        <f t="shared" si="36"/>
        <v>-109970.22999999998</v>
      </c>
      <c r="R1003" s="132">
        <f t="shared" si="37"/>
        <v>103.7728800896526</v>
      </c>
    </row>
    <row r="1004" spans="1:18" x14ac:dyDescent="0.35">
      <c r="A1004" s="138">
        <v>16</v>
      </c>
      <c r="B1004" s="139" t="s">
        <v>58</v>
      </c>
      <c r="C1004" s="139" t="s">
        <v>563</v>
      </c>
      <c r="D1004" s="139" t="s">
        <v>114</v>
      </c>
      <c r="E1004" s="139" t="s">
        <v>564</v>
      </c>
      <c r="F1004" s="139" t="s">
        <v>180</v>
      </c>
      <c r="G1004" s="139" t="s">
        <v>1368</v>
      </c>
      <c r="H1004" s="140">
        <v>2827</v>
      </c>
      <c r="I1004" s="138">
        <v>2</v>
      </c>
      <c r="J1004" s="141">
        <f>นครพนม!F103</f>
        <v>271770.34999999998</v>
      </c>
      <c r="K1004" s="142">
        <f>นครพนม!AJ103</f>
        <v>395647.39999999997</v>
      </c>
      <c r="L1004" s="143">
        <f>นครพนม!AK103</f>
        <v>315283.76</v>
      </c>
      <c r="M1004" s="143">
        <f>นครพนม!AL103</f>
        <v>383491.66</v>
      </c>
      <c r="N1004" s="139"/>
      <c r="O1004" s="139"/>
      <c r="P1004" s="139"/>
      <c r="Q1004" s="131">
        <f t="shared" si="36"/>
        <v>-68207.899999999965</v>
      </c>
      <c r="R1004" s="132">
        <f t="shared" si="37"/>
        <v>111.52591439688716</v>
      </c>
    </row>
    <row r="1005" spans="1:18" x14ac:dyDescent="0.35">
      <c r="A1005" s="138">
        <v>17</v>
      </c>
      <c r="B1005" s="139" t="s">
        <v>58</v>
      </c>
      <c r="C1005" s="139" t="s">
        <v>563</v>
      </c>
      <c r="D1005" s="139" t="s">
        <v>114</v>
      </c>
      <c r="E1005" s="139" t="s">
        <v>564</v>
      </c>
      <c r="F1005" s="139" t="s">
        <v>180</v>
      </c>
      <c r="G1005" s="139" t="s">
        <v>1369</v>
      </c>
      <c r="H1005" s="140">
        <v>3372</v>
      </c>
      <c r="I1005" s="138">
        <v>3</v>
      </c>
      <c r="J1005" s="141">
        <f>นครพนม!F104</f>
        <v>272197.39</v>
      </c>
      <c r="K1005" s="142">
        <f>นครพนม!AJ104</f>
        <v>354667.35000000003</v>
      </c>
      <c r="L1005" s="143">
        <f>นครพนม!AK104</f>
        <v>435005.69999999995</v>
      </c>
      <c r="M1005" s="143">
        <f>นครพนม!AL104</f>
        <v>422680.42</v>
      </c>
      <c r="N1005" s="139"/>
      <c r="O1005" s="139"/>
      <c r="P1005" s="139"/>
      <c r="Q1005" s="131">
        <f t="shared" si="36"/>
        <v>12325.27999999997</v>
      </c>
      <c r="R1005" s="132">
        <f t="shared" si="37"/>
        <v>129.00524911032028</v>
      </c>
    </row>
    <row r="1006" spans="1:18" x14ac:dyDescent="0.35">
      <c r="A1006" s="138">
        <v>18</v>
      </c>
      <c r="B1006" s="139" t="s">
        <v>58</v>
      </c>
      <c r="C1006" s="139" t="s">
        <v>563</v>
      </c>
      <c r="D1006" s="139" t="s">
        <v>114</v>
      </c>
      <c r="E1006" s="139" t="s">
        <v>564</v>
      </c>
      <c r="F1006" s="139" t="s">
        <v>180</v>
      </c>
      <c r="G1006" s="139" t="s">
        <v>1370</v>
      </c>
      <c r="H1006" s="140">
        <v>1747</v>
      </c>
      <c r="I1006" s="138">
        <v>2</v>
      </c>
      <c r="J1006" s="141">
        <f>นครพนม!F105</f>
        <v>523119.94</v>
      </c>
      <c r="K1006" s="142">
        <f>นครพนม!AJ105</f>
        <v>519390.70999999996</v>
      </c>
      <c r="L1006" s="143">
        <f>นครพนม!AK105</f>
        <v>451629.6</v>
      </c>
      <c r="M1006" s="143">
        <f>นครพนม!AL105</f>
        <v>383837.42</v>
      </c>
      <c r="N1006" s="139"/>
      <c r="O1006" s="139"/>
      <c r="P1006" s="139"/>
      <c r="Q1006" s="131">
        <f t="shared" si="36"/>
        <v>67792.179999999993</v>
      </c>
      <c r="R1006" s="132">
        <f t="shared" si="37"/>
        <v>258.517229536348</v>
      </c>
    </row>
    <row r="1007" spans="1:18" x14ac:dyDescent="0.35">
      <c r="A1007" s="138">
        <v>19</v>
      </c>
      <c r="B1007" s="139" t="s">
        <v>58</v>
      </c>
      <c r="C1007" s="139" t="s">
        <v>563</v>
      </c>
      <c r="D1007" s="139" t="s">
        <v>114</v>
      </c>
      <c r="E1007" s="139" t="s">
        <v>564</v>
      </c>
      <c r="F1007" s="139" t="s">
        <v>180</v>
      </c>
      <c r="G1007" s="139" t="s">
        <v>1371</v>
      </c>
      <c r="H1007" s="140">
        <v>2607</v>
      </c>
      <c r="I1007" s="138">
        <v>2</v>
      </c>
      <c r="J1007" s="141">
        <f>นครพนม!F106</f>
        <v>83453.83</v>
      </c>
      <c r="K1007" s="142">
        <f>นครพนม!AJ106</f>
        <v>122993.54000000001</v>
      </c>
      <c r="L1007" s="143">
        <f>นครพนม!AK106</f>
        <v>250872</v>
      </c>
      <c r="M1007" s="143">
        <f>นครพนม!AL106</f>
        <v>438978.56</v>
      </c>
      <c r="N1007" s="139"/>
      <c r="O1007" s="139"/>
      <c r="P1007" s="139"/>
      <c r="Q1007" s="131">
        <f t="shared" si="36"/>
        <v>-188106.56</v>
      </c>
      <c r="R1007" s="132">
        <f t="shared" si="37"/>
        <v>96.23014959723821</v>
      </c>
    </row>
    <row r="1008" spans="1:18" x14ac:dyDescent="0.35">
      <c r="A1008" s="138">
        <v>20</v>
      </c>
      <c r="B1008" s="139" t="s">
        <v>58</v>
      </c>
      <c r="C1008" s="139" t="s">
        <v>563</v>
      </c>
      <c r="D1008" s="139" t="s">
        <v>114</v>
      </c>
      <c r="E1008" s="139" t="s">
        <v>564</v>
      </c>
      <c r="F1008" s="139" t="s">
        <v>180</v>
      </c>
      <c r="G1008" s="139" t="s">
        <v>1372</v>
      </c>
      <c r="H1008" s="140">
        <v>2124</v>
      </c>
      <c r="I1008" s="138">
        <v>2</v>
      </c>
      <c r="J1008" s="141">
        <f>นครพนม!F107</f>
        <v>833440.66</v>
      </c>
      <c r="K1008" s="142">
        <f>นครพนม!AJ107</f>
        <v>878881.68</v>
      </c>
      <c r="L1008" s="143">
        <f>นครพนม!AK107</f>
        <v>593474.31000000006</v>
      </c>
      <c r="M1008" s="143">
        <f>นครพนม!AL107</f>
        <v>380011.77</v>
      </c>
      <c r="N1008" s="139"/>
      <c r="O1008" s="139"/>
      <c r="P1008" s="139"/>
      <c r="Q1008" s="131">
        <f t="shared" si="36"/>
        <v>213462.54000000004</v>
      </c>
      <c r="R1008" s="132">
        <f t="shared" si="37"/>
        <v>279.41351694915255</v>
      </c>
    </row>
    <row r="1009" spans="1:18" s="150" customFormat="1" x14ac:dyDescent="0.35">
      <c r="A1009" s="144">
        <v>7</v>
      </c>
      <c r="B1009" s="145" t="s">
        <v>58</v>
      </c>
      <c r="C1009" s="145"/>
      <c r="D1009" s="145"/>
      <c r="E1009" s="237" t="s">
        <v>77</v>
      </c>
      <c r="F1009" s="237"/>
      <c r="G1009" s="237" t="s">
        <v>566</v>
      </c>
      <c r="H1009" s="151">
        <f>SUM(H989:H1008)</f>
        <v>47612</v>
      </c>
      <c r="I1009" s="144"/>
      <c r="J1009" s="147">
        <f>SUM(J989:J1008)</f>
        <v>4589685.0100000007</v>
      </c>
      <c r="K1009" s="147">
        <f>SUM(K989:K1008)</f>
        <v>6162922.7400000002</v>
      </c>
      <c r="L1009" s="147">
        <f>SUM(L989:L1008)</f>
        <v>6252634.879999999</v>
      </c>
      <c r="M1009" s="147">
        <f>SUM(M989:M1008)</f>
        <v>7052875.0800000001</v>
      </c>
      <c r="N1009" s="145">
        <v>19</v>
      </c>
      <c r="O1009" s="145">
        <v>19</v>
      </c>
      <c r="P1009" s="145">
        <f>N1009-O1009</f>
        <v>0</v>
      </c>
      <c r="Q1009" s="148">
        <f t="shared" si="36"/>
        <v>-800240.20000000112</v>
      </c>
      <c r="R1009" s="149">
        <f>L1009/H1009</f>
        <v>131.32476854574475</v>
      </c>
    </row>
    <row r="1010" spans="1:18" x14ac:dyDescent="0.35">
      <c r="A1010" s="138">
        <v>1</v>
      </c>
      <c r="B1010" s="139" t="s">
        <v>58</v>
      </c>
      <c r="C1010" s="139" t="s">
        <v>567</v>
      </c>
      <c r="D1010" s="139" t="s">
        <v>121</v>
      </c>
      <c r="E1010" s="139" t="s">
        <v>568</v>
      </c>
      <c r="F1010" s="139" t="s">
        <v>210</v>
      </c>
      <c r="G1010" s="139" t="s">
        <v>569</v>
      </c>
      <c r="H1010" s="140"/>
      <c r="I1010" s="138"/>
      <c r="J1010" s="141"/>
      <c r="K1010" s="142"/>
      <c r="L1010" s="143"/>
      <c r="M1010" s="143"/>
      <c r="N1010" s="139"/>
      <c r="O1010" s="139"/>
      <c r="P1010" s="139"/>
    </row>
    <row r="1011" spans="1:18" x14ac:dyDescent="0.35">
      <c r="A1011" s="138">
        <v>2</v>
      </c>
      <c r="B1011" s="139" t="s">
        <v>58</v>
      </c>
      <c r="C1011" s="139" t="s">
        <v>567</v>
      </c>
      <c r="D1011" s="139" t="s">
        <v>121</v>
      </c>
      <c r="E1011" s="139" t="s">
        <v>568</v>
      </c>
      <c r="F1011" s="139" t="s">
        <v>180</v>
      </c>
      <c r="G1011" s="139" t="s">
        <v>1373</v>
      </c>
      <c r="H1011" s="140">
        <v>2908</v>
      </c>
      <c r="I1011" s="138">
        <v>2</v>
      </c>
      <c r="J1011" s="141">
        <f>นครพนม!F108</f>
        <v>477587.78</v>
      </c>
      <c r="K1011" s="142">
        <f>นครพนม!AJ108</f>
        <v>490909.12</v>
      </c>
      <c r="L1011" s="143">
        <f>นครพนม!AK108</f>
        <v>645373.88</v>
      </c>
      <c r="M1011" s="143">
        <f>นครพนม!AL108</f>
        <v>378896.62999999995</v>
      </c>
      <c r="N1011" s="139"/>
      <c r="O1011" s="139"/>
      <c r="P1011" s="139"/>
      <c r="Q1011" s="131">
        <f t="shared" si="36"/>
        <v>266477.25000000006</v>
      </c>
      <c r="R1011" s="132">
        <f t="shared" si="37"/>
        <v>221.93049518569464</v>
      </c>
    </row>
    <row r="1012" spans="1:18" x14ac:dyDescent="0.35">
      <c r="A1012" s="138">
        <v>3</v>
      </c>
      <c r="B1012" s="139" t="s">
        <v>58</v>
      </c>
      <c r="C1012" s="139" t="s">
        <v>567</v>
      </c>
      <c r="D1012" s="139" t="s">
        <v>121</v>
      </c>
      <c r="E1012" s="139" t="s">
        <v>568</v>
      </c>
      <c r="F1012" s="139" t="s">
        <v>180</v>
      </c>
      <c r="G1012" s="139" t="s">
        <v>1374</v>
      </c>
      <c r="H1012" s="140">
        <v>2944</v>
      </c>
      <c r="I1012" s="138">
        <v>2</v>
      </c>
      <c r="J1012" s="141">
        <f>นครพนม!F109</f>
        <v>714036.47</v>
      </c>
      <c r="K1012" s="142">
        <f>นครพนม!AJ109</f>
        <v>762333.69</v>
      </c>
      <c r="L1012" s="143">
        <f>นครพนม!AK109</f>
        <v>540985.03</v>
      </c>
      <c r="M1012" s="143">
        <f>นครพนม!AL109</f>
        <v>329781.96000000002</v>
      </c>
      <c r="N1012" s="139"/>
      <c r="O1012" s="139"/>
      <c r="P1012" s="139"/>
      <c r="Q1012" s="131">
        <f t="shared" si="36"/>
        <v>211203.07</v>
      </c>
      <c r="R1012" s="132">
        <f t="shared" si="37"/>
        <v>183.75850203804347</v>
      </c>
    </row>
    <row r="1013" spans="1:18" x14ac:dyDescent="0.35">
      <c r="A1013" s="138">
        <v>4</v>
      </c>
      <c r="B1013" s="139" t="s">
        <v>58</v>
      </c>
      <c r="C1013" s="139" t="s">
        <v>567</v>
      </c>
      <c r="D1013" s="139" t="s">
        <v>121</v>
      </c>
      <c r="E1013" s="139" t="s">
        <v>568</v>
      </c>
      <c r="F1013" s="139" t="s">
        <v>180</v>
      </c>
      <c r="G1013" s="139" t="s">
        <v>1375</v>
      </c>
      <c r="H1013" s="140">
        <v>4209</v>
      </c>
      <c r="I1013" s="138">
        <v>3</v>
      </c>
      <c r="J1013" s="141">
        <f>นครพนม!F110</f>
        <v>414826.96</v>
      </c>
      <c r="K1013" s="142">
        <f>นครพนม!AJ110</f>
        <v>448785.08000000007</v>
      </c>
      <c r="L1013" s="143">
        <f>นครพนม!AK110</f>
        <v>662424.89</v>
      </c>
      <c r="M1013" s="143">
        <f>นครพนม!AL110</f>
        <v>457314.04000000004</v>
      </c>
      <c r="N1013" s="139"/>
      <c r="O1013" s="139"/>
      <c r="P1013" s="139"/>
      <c r="Q1013" s="131">
        <f t="shared" si="36"/>
        <v>205110.84999999998</v>
      </c>
      <c r="R1013" s="132">
        <f t="shared" si="37"/>
        <v>157.38296269897839</v>
      </c>
    </row>
    <row r="1014" spans="1:18" x14ac:dyDescent="0.35">
      <c r="A1014" s="138">
        <v>5</v>
      </c>
      <c r="B1014" s="139" t="s">
        <v>58</v>
      </c>
      <c r="C1014" s="139" t="s">
        <v>567</v>
      </c>
      <c r="D1014" s="139" t="s">
        <v>121</v>
      </c>
      <c r="E1014" s="139" t="s">
        <v>568</v>
      </c>
      <c r="F1014" s="139" t="s">
        <v>180</v>
      </c>
      <c r="G1014" s="139" t="s">
        <v>1376</v>
      </c>
      <c r="H1014" s="140">
        <v>4669</v>
      </c>
      <c r="I1014" s="138">
        <v>4</v>
      </c>
      <c r="J1014" s="141">
        <f>นครพนม!F111</f>
        <v>520038.46</v>
      </c>
      <c r="K1014" s="142">
        <f>นครพนม!AJ111</f>
        <v>622135.96000000008</v>
      </c>
      <c r="L1014" s="143">
        <f>นครพนม!AK111</f>
        <v>769244.91999999993</v>
      </c>
      <c r="M1014" s="143">
        <f>นครพนม!AL111</f>
        <v>387686.04</v>
      </c>
      <c r="N1014" s="139"/>
      <c r="O1014" s="139"/>
      <c r="P1014" s="139"/>
      <c r="Q1014" s="131">
        <f t="shared" si="36"/>
        <v>381558.87999999995</v>
      </c>
      <c r="R1014" s="132">
        <f t="shared" si="37"/>
        <v>164.75581923324052</v>
      </c>
    </row>
    <row r="1015" spans="1:18" x14ac:dyDescent="0.35">
      <c r="A1015" s="138">
        <v>6</v>
      </c>
      <c r="B1015" s="139" t="s">
        <v>58</v>
      </c>
      <c r="C1015" s="139" t="s">
        <v>567</v>
      </c>
      <c r="D1015" s="139" t="s">
        <v>121</v>
      </c>
      <c r="E1015" s="139" t="s">
        <v>568</v>
      </c>
      <c r="F1015" s="139" t="s">
        <v>180</v>
      </c>
      <c r="G1015" s="139" t="s">
        <v>1377</v>
      </c>
      <c r="H1015" s="140">
        <v>2279</v>
      </c>
      <c r="I1015" s="138">
        <v>2</v>
      </c>
      <c r="J1015" s="141">
        <f>นครพนม!F112</f>
        <v>349488.68</v>
      </c>
      <c r="K1015" s="142">
        <f>นครพนม!AJ112</f>
        <v>419918.31</v>
      </c>
      <c r="L1015" s="143">
        <f>นครพนม!AK112</f>
        <v>529653.16999999993</v>
      </c>
      <c r="M1015" s="143">
        <f>นครพนม!AL112</f>
        <v>334139.57</v>
      </c>
      <c r="N1015" s="139"/>
      <c r="O1015" s="139"/>
      <c r="P1015" s="139"/>
      <c r="Q1015" s="131">
        <f t="shared" si="36"/>
        <v>195513.59999999992</v>
      </c>
      <c r="R1015" s="132">
        <f t="shared" si="37"/>
        <v>232.40595436594995</v>
      </c>
    </row>
    <row r="1016" spans="1:18" x14ac:dyDescent="0.35">
      <c r="A1016" s="138">
        <v>7</v>
      </c>
      <c r="B1016" s="139" t="s">
        <v>58</v>
      </c>
      <c r="C1016" s="139" t="s">
        <v>567</v>
      </c>
      <c r="D1016" s="139" t="s">
        <v>121</v>
      </c>
      <c r="E1016" s="139" t="s">
        <v>568</v>
      </c>
      <c r="F1016" s="139" t="s">
        <v>180</v>
      </c>
      <c r="G1016" s="139" t="s">
        <v>1378</v>
      </c>
      <c r="H1016" s="140">
        <v>723</v>
      </c>
      <c r="I1016" s="138">
        <v>1</v>
      </c>
      <c r="J1016" s="141">
        <f>นครพนม!F113</f>
        <v>332806.5</v>
      </c>
      <c r="K1016" s="142">
        <f>นครพนม!AJ113</f>
        <v>324064.49</v>
      </c>
      <c r="L1016" s="143">
        <f>นครพนม!AK113</f>
        <v>373871.89</v>
      </c>
      <c r="M1016" s="143">
        <f>นครพนม!AL113</f>
        <v>267833.83</v>
      </c>
      <c r="N1016" s="139"/>
      <c r="O1016" s="139"/>
      <c r="P1016" s="139"/>
      <c r="Q1016" s="131">
        <f t="shared" si="36"/>
        <v>106038.06</v>
      </c>
      <c r="R1016" s="132">
        <f t="shared" si="37"/>
        <v>517.11188105117571</v>
      </c>
    </row>
    <row r="1017" spans="1:18" x14ac:dyDescent="0.35">
      <c r="A1017" s="138">
        <v>8</v>
      </c>
      <c r="B1017" s="139" t="s">
        <v>58</v>
      </c>
      <c r="C1017" s="139" t="s">
        <v>567</v>
      </c>
      <c r="D1017" s="139" t="s">
        <v>121</v>
      </c>
      <c r="E1017" s="139" t="s">
        <v>568</v>
      </c>
      <c r="F1017" s="139" t="s">
        <v>180</v>
      </c>
      <c r="G1017" s="139" t="s">
        <v>1379</v>
      </c>
      <c r="H1017" s="140">
        <v>3567</v>
      </c>
      <c r="I1017" s="138">
        <v>3</v>
      </c>
      <c r="J1017" s="141">
        <f>นครพนม!F114</f>
        <v>353644.02</v>
      </c>
      <c r="K1017" s="142">
        <f>นครพนม!AJ114</f>
        <v>389283.82</v>
      </c>
      <c r="L1017" s="143">
        <f>นครพนม!AK114</f>
        <v>599785.93999999994</v>
      </c>
      <c r="M1017" s="143">
        <f>นครพนม!AL114</f>
        <v>398939.35</v>
      </c>
      <c r="N1017" s="139"/>
      <c r="O1017" s="139"/>
      <c r="P1017" s="139"/>
      <c r="Q1017" s="131">
        <f t="shared" si="36"/>
        <v>200846.58999999997</v>
      </c>
      <c r="R1017" s="132">
        <f t="shared" si="37"/>
        <v>168.14856742360524</v>
      </c>
    </row>
    <row r="1018" spans="1:18" x14ac:dyDescent="0.35">
      <c r="A1018" s="138">
        <v>9</v>
      </c>
      <c r="B1018" s="139" t="s">
        <v>58</v>
      </c>
      <c r="C1018" s="139" t="s">
        <v>567</v>
      </c>
      <c r="D1018" s="139" t="s">
        <v>121</v>
      </c>
      <c r="E1018" s="139" t="s">
        <v>568</v>
      </c>
      <c r="F1018" s="139" t="s">
        <v>180</v>
      </c>
      <c r="G1018" s="139" t="s">
        <v>1380</v>
      </c>
      <c r="H1018" s="140">
        <v>2416</v>
      </c>
      <c r="I1018" s="138">
        <v>2</v>
      </c>
      <c r="J1018" s="141">
        <f>นครพนม!F115</f>
        <v>477501.22</v>
      </c>
      <c r="K1018" s="142">
        <f>นครพนม!AJ115</f>
        <v>522042.39999999991</v>
      </c>
      <c r="L1018" s="143">
        <f>นครพนม!AK115</f>
        <v>566254.46</v>
      </c>
      <c r="M1018" s="143">
        <f>นครพนม!AL115</f>
        <v>320000.40000000002</v>
      </c>
      <c r="N1018" s="139"/>
      <c r="O1018" s="139"/>
      <c r="P1018" s="139"/>
      <c r="Q1018" s="131">
        <f t="shared" si="36"/>
        <v>246254.05999999994</v>
      </c>
      <c r="R1018" s="132">
        <f t="shared" si="37"/>
        <v>234.37684602649006</v>
      </c>
    </row>
    <row r="1019" spans="1:18" x14ac:dyDescent="0.35">
      <c r="A1019" s="138">
        <v>10</v>
      </c>
      <c r="B1019" s="139" t="s">
        <v>58</v>
      </c>
      <c r="C1019" s="139" t="s">
        <v>567</v>
      </c>
      <c r="D1019" s="139" t="s">
        <v>121</v>
      </c>
      <c r="E1019" s="139" t="s">
        <v>568</v>
      </c>
      <c r="F1019" s="139" t="s">
        <v>180</v>
      </c>
      <c r="G1019" s="139" t="s">
        <v>1381</v>
      </c>
      <c r="H1019" s="140">
        <v>1268</v>
      </c>
      <c r="I1019" s="138">
        <v>1</v>
      </c>
      <c r="J1019" s="141">
        <f>นครพนม!F116</f>
        <v>395707.93</v>
      </c>
      <c r="K1019" s="142">
        <f>นครพนม!AJ116</f>
        <v>444002.13</v>
      </c>
      <c r="L1019" s="143">
        <f>นครพนม!AK116</f>
        <v>459277.76</v>
      </c>
      <c r="M1019" s="143">
        <f>นครพนม!AL116</f>
        <v>278632.58999999997</v>
      </c>
      <c r="N1019" s="139"/>
      <c r="O1019" s="139"/>
      <c r="P1019" s="139"/>
      <c r="Q1019" s="131">
        <f t="shared" si="36"/>
        <v>180645.17000000004</v>
      </c>
      <c r="R1019" s="132">
        <f t="shared" si="37"/>
        <v>362.2064353312303</v>
      </c>
    </row>
    <row r="1020" spans="1:18" x14ac:dyDescent="0.35">
      <c r="A1020" s="138">
        <v>11</v>
      </c>
      <c r="B1020" s="139" t="s">
        <v>58</v>
      </c>
      <c r="C1020" s="139" t="s">
        <v>567</v>
      </c>
      <c r="D1020" s="139" t="s">
        <v>121</v>
      </c>
      <c r="E1020" s="139" t="s">
        <v>568</v>
      </c>
      <c r="F1020" s="139" t="s">
        <v>180</v>
      </c>
      <c r="G1020" s="139" t="s">
        <v>1382</v>
      </c>
      <c r="H1020" s="140">
        <v>3345</v>
      </c>
      <c r="I1020" s="138">
        <v>3</v>
      </c>
      <c r="J1020" s="141">
        <f>นครพนม!F117</f>
        <v>321514.19</v>
      </c>
      <c r="K1020" s="142">
        <f>นครพนม!AJ117</f>
        <v>306664.7</v>
      </c>
      <c r="L1020" s="143">
        <f>นครพนม!AK117</f>
        <v>683966</v>
      </c>
      <c r="M1020" s="143">
        <f>นครพนม!AL117</f>
        <v>524981.37</v>
      </c>
      <c r="N1020" s="139"/>
      <c r="O1020" s="139"/>
      <c r="P1020" s="139"/>
      <c r="Q1020" s="131">
        <f t="shared" si="36"/>
        <v>158984.63</v>
      </c>
      <c r="R1020" s="132">
        <f t="shared" si="37"/>
        <v>204.47414050822124</v>
      </c>
    </row>
    <row r="1021" spans="1:18" x14ac:dyDescent="0.35">
      <c r="A1021" s="138">
        <v>12</v>
      </c>
      <c r="B1021" s="139" t="s">
        <v>58</v>
      </c>
      <c r="C1021" s="139" t="s">
        <v>567</v>
      </c>
      <c r="D1021" s="139" t="s">
        <v>121</v>
      </c>
      <c r="E1021" s="139" t="s">
        <v>568</v>
      </c>
      <c r="F1021" s="139" t="s">
        <v>180</v>
      </c>
      <c r="G1021" s="139" t="s">
        <v>1383</v>
      </c>
      <c r="H1021" s="140">
        <v>1431</v>
      </c>
      <c r="I1021" s="138">
        <v>1</v>
      </c>
      <c r="J1021" s="141">
        <f>นครพนม!F118</f>
        <v>363279.85</v>
      </c>
      <c r="K1021" s="142">
        <f>นครพนม!AJ118</f>
        <v>394200.92999999993</v>
      </c>
      <c r="L1021" s="143">
        <f>นครพนม!AK118</f>
        <v>457734.92000000004</v>
      </c>
      <c r="M1021" s="143">
        <f>นครพนม!AL118</f>
        <v>278726.24</v>
      </c>
      <c r="N1021" s="139"/>
      <c r="O1021" s="139"/>
      <c r="P1021" s="139"/>
      <c r="Q1021" s="131">
        <f t="shared" si="36"/>
        <v>179008.68000000005</v>
      </c>
      <c r="R1021" s="132">
        <f t="shared" si="37"/>
        <v>319.87066387141863</v>
      </c>
    </row>
    <row r="1022" spans="1:18" x14ac:dyDescent="0.35">
      <c r="A1022" s="138">
        <v>13</v>
      </c>
      <c r="B1022" s="139" t="s">
        <v>58</v>
      </c>
      <c r="C1022" s="139" t="s">
        <v>567</v>
      </c>
      <c r="D1022" s="139" t="s">
        <v>121</v>
      </c>
      <c r="E1022" s="139" t="s">
        <v>568</v>
      </c>
      <c r="F1022" s="139" t="s">
        <v>180</v>
      </c>
      <c r="G1022" s="139" t="s">
        <v>1384</v>
      </c>
      <c r="H1022" s="140">
        <v>2020</v>
      </c>
      <c r="I1022" s="138">
        <v>2</v>
      </c>
      <c r="J1022" s="141">
        <f>นครพนม!F119</f>
        <v>280110.21000000002</v>
      </c>
      <c r="K1022" s="142">
        <f>นครพนม!AJ119</f>
        <v>249093.67000000004</v>
      </c>
      <c r="L1022" s="143">
        <f>นครพนม!AK119</f>
        <v>593600.82000000007</v>
      </c>
      <c r="M1022" s="143">
        <f>นครพนม!AL119</f>
        <v>425072.77999999997</v>
      </c>
      <c r="N1022" s="139"/>
      <c r="O1022" s="139"/>
      <c r="P1022" s="139"/>
      <c r="Q1022" s="131">
        <f t="shared" si="36"/>
        <v>168528.0400000001</v>
      </c>
      <c r="R1022" s="132">
        <f t="shared" si="37"/>
        <v>293.86179207920793</v>
      </c>
    </row>
    <row r="1023" spans="1:18" x14ac:dyDescent="0.35">
      <c r="A1023" s="138">
        <v>14</v>
      </c>
      <c r="B1023" s="139" t="s">
        <v>58</v>
      </c>
      <c r="C1023" s="139" t="s">
        <v>567</v>
      </c>
      <c r="D1023" s="139" t="s">
        <v>121</v>
      </c>
      <c r="E1023" s="139" t="s">
        <v>568</v>
      </c>
      <c r="F1023" s="139" t="s">
        <v>180</v>
      </c>
      <c r="G1023" s="139" t="s">
        <v>1385</v>
      </c>
      <c r="H1023" s="140">
        <v>3005</v>
      </c>
      <c r="I1023" s="138">
        <v>3</v>
      </c>
      <c r="J1023" s="141">
        <f>นครพนม!F120</f>
        <v>364867.81</v>
      </c>
      <c r="K1023" s="142">
        <f>นครพนม!AJ120</f>
        <v>465181.6</v>
      </c>
      <c r="L1023" s="143">
        <f>นครพนม!AK120</f>
        <v>582349.63</v>
      </c>
      <c r="M1023" s="143">
        <f>นครพนม!AL120</f>
        <v>352515.61</v>
      </c>
      <c r="N1023" s="139"/>
      <c r="O1023" s="139"/>
      <c r="P1023" s="139"/>
      <c r="Q1023" s="131">
        <f t="shared" si="36"/>
        <v>229834.02000000002</v>
      </c>
      <c r="R1023" s="132">
        <f t="shared" si="37"/>
        <v>193.7935540765391</v>
      </c>
    </row>
    <row r="1024" spans="1:18" x14ac:dyDescent="0.35">
      <c r="A1024" s="138">
        <v>15</v>
      </c>
      <c r="B1024" s="139" t="s">
        <v>58</v>
      </c>
      <c r="C1024" s="139" t="s">
        <v>567</v>
      </c>
      <c r="D1024" s="139" t="s">
        <v>121</v>
      </c>
      <c r="E1024" s="139" t="s">
        <v>568</v>
      </c>
      <c r="F1024" s="139" t="s">
        <v>180</v>
      </c>
      <c r="G1024" s="139" t="s">
        <v>1386</v>
      </c>
      <c r="H1024" s="140">
        <v>2671</v>
      </c>
      <c r="I1024" s="138">
        <v>2</v>
      </c>
      <c r="J1024" s="141">
        <f>นครพนม!F121</f>
        <v>403055.15</v>
      </c>
      <c r="K1024" s="142">
        <f>นครพนม!AJ121</f>
        <v>378101.74</v>
      </c>
      <c r="L1024" s="143">
        <f>นครพนม!AK121</f>
        <v>559009.15</v>
      </c>
      <c r="M1024" s="143">
        <f>นครพนม!AL121</f>
        <v>334204.74000000005</v>
      </c>
      <c r="N1024" s="139"/>
      <c r="O1024" s="139"/>
      <c r="P1024" s="139"/>
      <c r="Q1024" s="131">
        <f t="shared" si="36"/>
        <v>224804.40999999997</v>
      </c>
      <c r="R1024" s="132">
        <f t="shared" si="37"/>
        <v>209.28833770123549</v>
      </c>
    </row>
    <row r="1025" spans="1:18" x14ac:dyDescent="0.35">
      <c r="A1025" s="138">
        <v>16</v>
      </c>
      <c r="B1025" s="139" t="s">
        <v>58</v>
      </c>
      <c r="C1025" s="139" t="s">
        <v>567</v>
      </c>
      <c r="D1025" s="139" t="s">
        <v>121</v>
      </c>
      <c r="E1025" s="139" t="s">
        <v>568</v>
      </c>
      <c r="F1025" s="139" t="s">
        <v>180</v>
      </c>
      <c r="G1025" s="139" t="s">
        <v>1387</v>
      </c>
      <c r="H1025" s="140">
        <v>1913</v>
      </c>
      <c r="I1025" s="138">
        <v>2</v>
      </c>
      <c r="J1025" s="141">
        <f>นครพนม!F122</f>
        <v>352464.59</v>
      </c>
      <c r="K1025" s="142">
        <f>นครพนม!AJ122</f>
        <v>569080.30000000005</v>
      </c>
      <c r="L1025" s="143">
        <f>นครพนม!AK122</f>
        <v>374961.61</v>
      </c>
      <c r="M1025" s="143">
        <f>นครพนม!AL122</f>
        <v>245586.84</v>
      </c>
      <c r="N1025" s="139"/>
      <c r="O1025" s="139"/>
      <c r="P1025" s="139"/>
      <c r="Q1025" s="131">
        <f t="shared" si="36"/>
        <v>129374.76999999999</v>
      </c>
      <c r="R1025" s="132">
        <f t="shared" si="37"/>
        <v>196.00711447987453</v>
      </c>
    </row>
    <row r="1026" spans="1:18" x14ac:dyDescent="0.35">
      <c r="A1026" s="138">
        <v>17</v>
      </c>
      <c r="B1026" s="139" t="s">
        <v>58</v>
      </c>
      <c r="C1026" s="139" t="s">
        <v>567</v>
      </c>
      <c r="D1026" s="139" t="s">
        <v>121</v>
      </c>
      <c r="E1026" s="139" t="s">
        <v>568</v>
      </c>
      <c r="F1026" s="139" t="s">
        <v>180</v>
      </c>
      <c r="G1026" s="139" t="s">
        <v>1388</v>
      </c>
      <c r="H1026" s="140">
        <v>2409</v>
      </c>
      <c r="I1026" s="138">
        <v>2</v>
      </c>
      <c r="J1026" s="141">
        <f>นครพนม!F123</f>
        <v>410695.53</v>
      </c>
      <c r="K1026" s="142">
        <f>นครพนม!AJ123</f>
        <v>420550.68000000005</v>
      </c>
      <c r="L1026" s="143">
        <f>นครพนม!AK123</f>
        <v>492080.20999999996</v>
      </c>
      <c r="M1026" s="143">
        <f>นครพนม!AL123</f>
        <v>385232.75</v>
      </c>
      <c r="N1026" s="139"/>
      <c r="O1026" s="139"/>
      <c r="P1026" s="139"/>
      <c r="Q1026" s="131">
        <f t="shared" si="36"/>
        <v>106847.45999999996</v>
      </c>
      <c r="R1026" s="132">
        <f t="shared" si="37"/>
        <v>204.26741801577415</v>
      </c>
    </row>
    <row r="1027" spans="1:18" x14ac:dyDescent="0.35">
      <c r="A1027" s="138">
        <v>18</v>
      </c>
      <c r="B1027" s="139" t="s">
        <v>58</v>
      </c>
      <c r="C1027" s="139" t="s">
        <v>567</v>
      </c>
      <c r="D1027" s="139" t="s">
        <v>121</v>
      </c>
      <c r="E1027" s="139" t="s">
        <v>568</v>
      </c>
      <c r="F1027" s="139" t="s">
        <v>180</v>
      </c>
      <c r="G1027" s="139" t="s">
        <v>1389</v>
      </c>
      <c r="H1027" s="140">
        <v>1702</v>
      </c>
      <c r="I1027" s="138">
        <v>2</v>
      </c>
      <c r="J1027" s="141">
        <f>นครพนม!F124</f>
        <v>314613.90000000002</v>
      </c>
      <c r="K1027" s="142">
        <f>นครพนม!AJ124</f>
        <v>379567.73000000004</v>
      </c>
      <c r="L1027" s="143">
        <f>นครพนม!AK124</f>
        <v>395038.6</v>
      </c>
      <c r="M1027" s="143">
        <f>นครพนม!AL124</f>
        <v>223891.85</v>
      </c>
      <c r="N1027" s="139"/>
      <c r="O1027" s="139"/>
      <c r="P1027" s="139"/>
      <c r="Q1027" s="131">
        <f t="shared" si="36"/>
        <v>171146.74999999997</v>
      </c>
      <c r="R1027" s="132">
        <f t="shared" si="37"/>
        <v>232.10258519388952</v>
      </c>
    </row>
    <row r="1028" spans="1:18" x14ac:dyDescent="0.35">
      <c r="A1028" s="138">
        <v>19</v>
      </c>
      <c r="B1028" s="139" t="s">
        <v>58</v>
      </c>
      <c r="C1028" s="139" t="s">
        <v>567</v>
      </c>
      <c r="D1028" s="139" t="s">
        <v>121</v>
      </c>
      <c r="E1028" s="139" t="s">
        <v>568</v>
      </c>
      <c r="F1028" s="139" t="s">
        <v>180</v>
      </c>
      <c r="G1028" s="139" t="s">
        <v>1390</v>
      </c>
      <c r="H1028" s="140">
        <v>2179</v>
      </c>
      <c r="I1028" s="138">
        <v>2</v>
      </c>
      <c r="J1028" s="141">
        <f>นครพนม!F125</f>
        <v>270392.21999999997</v>
      </c>
      <c r="K1028" s="142">
        <f>นครพนม!AJ125</f>
        <v>297369.63999999996</v>
      </c>
      <c r="L1028" s="143">
        <f>นครพนม!AK125</f>
        <v>449080.88</v>
      </c>
      <c r="M1028" s="143">
        <f>นครพนม!AL125</f>
        <v>270418.38</v>
      </c>
      <c r="N1028" s="139"/>
      <c r="O1028" s="139"/>
      <c r="P1028" s="139"/>
      <c r="Q1028" s="131">
        <f t="shared" si="36"/>
        <v>178662.5</v>
      </c>
      <c r="R1028" s="132">
        <f t="shared" si="37"/>
        <v>206.09494263423588</v>
      </c>
    </row>
    <row r="1029" spans="1:18" s="150" customFormat="1" x14ac:dyDescent="0.35">
      <c r="A1029" s="144">
        <v>8</v>
      </c>
      <c r="B1029" s="145" t="s">
        <v>58</v>
      </c>
      <c r="C1029" s="145"/>
      <c r="D1029" s="145"/>
      <c r="E1029" s="145" t="s">
        <v>77</v>
      </c>
      <c r="F1029" s="145"/>
      <c r="G1029" s="145" t="s">
        <v>570</v>
      </c>
      <c r="H1029" s="151">
        <f>SUM(H1010:H1028)</f>
        <v>45658</v>
      </c>
      <c r="I1029" s="144"/>
      <c r="J1029" s="147">
        <f>SUM(J1010:J1028)</f>
        <v>7116631.4699999997</v>
      </c>
      <c r="K1029" s="182">
        <f>SUM(K1010:K1028)</f>
        <v>7883285.9899999993</v>
      </c>
      <c r="L1029" s="147">
        <f>SUM(L1010:L1028)</f>
        <v>9734693.7600000016</v>
      </c>
      <c r="M1029" s="147">
        <f>SUM(M1010:M1028)</f>
        <v>6193854.9699999997</v>
      </c>
      <c r="N1029" s="145">
        <v>18</v>
      </c>
      <c r="O1029" s="145">
        <v>18</v>
      </c>
      <c r="P1029" s="145">
        <f>N1029-O1029</f>
        <v>0</v>
      </c>
      <c r="Q1029" s="148">
        <f t="shared" si="36"/>
        <v>3540838.7900000019</v>
      </c>
      <c r="R1029" s="149">
        <f>L1029/H1029</f>
        <v>213.20893950676773</v>
      </c>
    </row>
    <row r="1030" spans="1:18" x14ac:dyDescent="0.35">
      <c r="A1030" s="138">
        <v>1</v>
      </c>
      <c r="B1030" s="139" t="s">
        <v>58</v>
      </c>
      <c r="C1030" s="139" t="s">
        <v>571</v>
      </c>
      <c r="D1030" s="139" t="s">
        <v>127</v>
      </c>
      <c r="E1030" s="139" t="s">
        <v>572</v>
      </c>
      <c r="F1030" s="139" t="s">
        <v>210</v>
      </c>
      <c r="G1030" s="139" t="s">
        <v>573</v>
      </c>
      <c r="H1030" s="140"/>
      <c r="I1030" s="138"/>
      <c r="J1030" s="141"/>
      <c r="K1030" s="142"/>
      <c r="L1030" s="143"/>
      <c r="M1030" s="143"/>
      <c r="N1030" s="139"/>
      <c r="O1030" s="139"/>
      <c r="P1030" s="139"/>
    </row>
    <row r="1031" spans="1:18" x14ac:dyDescent="0.35">
      <c r="A1031" s="138">
        <v>2</v>
      </c>
      <c r="B1031" s="139" t="s">
        <v>58</v>
      </c>
      <c r="C1031" s="139" t="s">
        <v>571</v>
      </c>
      <c r="D1031" s="139" t="s">
        <v>127</v>
      </c>
      <c r="E1031" s="139" t="s">
        <v>572</v>
      </c>
      <c r="F1031" s="139" t="s">
        <v>180</v>
      </c>
      <c r="G1031" s="139" t="s">
        <v>1391</v>
      </c>
      <c r="H1031" s="140">
        <v>3793</v>
      </c>
      <c r="I1031" s="138">
        <v>3</v>
      </c>
      <c r="J1031" s="141">
        <f>นครพนม!F126</f>
        <v>196858.34</v>
      </c>
      <c r="K1031" s="142">
        <f>นครพนม!AJ126</f>
        <v>424546.98</v>
      </c>
      <c r="L1031" s="143">
        <f>นครพนม!AK126</f>
        <v>393426.05</v>
      </c>
      <c r="M1031" s="143">
        <f>นครพนม!AL126</f>
        <v>464519.39</v>
      </c>
      <c r="N1031" s="139"/>
      <c r="O1031" s="139"/>
      <c r="P1031" s="139"/>
      <c r="Q1031" s="131">
        <f t="shared" ref="Q1031:Q1068" si="38">L1031-M1031</f>
        <v>-71093.340000000026</v>
      </c>
      <c r="R1031" s="132">
        <f t="shared" ref="R1031:R1069" si="39">L1031/H1031</f>
        <v>103.72424202478248</v>
      </c>
    </row>
    <row r="1032" spans="1:18" x14ac:dyDescent="0.35">
      <c r="A1032" s="138">
        <v>3</v>
      </c>
      <c r="B1032" s="139" t="s">
        <v>58</v>
      </c>
      <c r="C1032" s="139" t="s">
        <v>571</v>
      </c>
      <c r="D1032" s="139" t="s">
        <v>127</v>
      </c>
      <c r="E1032" s="139" t="s">
        <v>572</v>
      </c>
      <c r="F1032" s="139" t="s">
        <v>180</v>
      </c>
      <c r="G1032" s="139" t="s">
        <v>1392</v>
      </c>
      <c r="H1032" s="140">
        <v>1435</v>
      </c>
      <c r="I1032" s="138">
        <v>1</v>
      </c>
      <c r="J1032" s="141">
        <f>นครพนม!F127</f>
        <v>129194.44</v>
      </c>
      <c r="K1032" s="142">
        <f>นครพนม!AJ127</f>
        <v>125575.39</v>
      </c>
      <c r="L1032" s="143">
        <f>นครพนม!AK127</f>
        <v>190861.31</v>
      </c>
      <c r="M1032" s="143">
        <f>นครพนม!AL127</f>
        <v>218752.86</v>
      </c>
      <c r="N1032" s="139"/>
      <c r="O1032" s="139"/>
      <c r="P1032" s="139"/>
      <c r="Q1032" s="131">
        <f t="shared" si="38"/>
        <v>-27891.549999999988</v>
      </c>
      <c r="R1032" s="132">
        <f t="shared" si="39"/>
        <v>133.00439721254355</v>
      </c>
    </row>
    <row r="1033" spans="1:18" x14ac:dyDescent="0.35">
      <c r="A1033" s="138">
        <v>4</v>
      </c>
      <c r="B1033" s="139" t="s">
        <v>58</v>
      </c>
      <c r="C1033" s="139" t="s">
        <v>571</v>
      </c>
      <c r="D1033" s="139" t="s">
        <v>127</v>
      </c>
      <c r="E1033" s="139" t="s">
        <v>572</v>
      </c>
      <c r="F1033" s="139" t="s">
        <v>180</v>
      </c>
      <c r="G1033" s="139" t="s">
        <v>1393</v>
      </c>
      <c r="H1033" s="140">
        <v>1980</v>
      </c>
      <c r="I1033" s="138">
        <v>2</v>
      </c>
      <c r="J1033" s="141">
        <f>นครพนม!F128</f>
        <v>180043.22</v>
      </c>
      <c r="K1033" s="142">
        <f>นครพนม!AJ128</f>
        <v>438352.83999999997</v>
      </c>
      <c r="L1033" s="143">
        <f>นครพนม!AK128</f>
        <v>321772.93</v>
      </c>
      <c r="M1033" s="143">
        <f>นครพนม!AL128</f>
        <v>369350.5</v>
      </c>
      <c r="N1033" s="139"/>
      <c r="O1033" s="139"/>
      <c r="P1033" s="139"/>
      <c r="Q1033" s="131">
        <f t="shared" si="38"/>
        <v>-47577.570000000007</v>
      </c>
      <c r="R1033" s="132">
        <f t="shared" si="39"/>
        <v>162.51158080808079</v>
      </c>
    </row>
    <row r="1034" spans="1:18" x14ac:dyDescent="0.35">
      <c r="A1034" s="138">
        <v>5</v>
      </c>
      <c r="B1034" s="139" t="s">
        <v>58</v>
      </c>
      <c r="C1034" s="139" t="s">
        <v>571</v>
      </c>
      <c r="D1034" s="139" t="s">
        <v>127</v>
      </c>
      <c r="E1034" s="139" t="s">
        <v>572</v>
      </c>
      <c r="F1034" s="139" t="s">
        <v>180</v>
      </c>
      <c r="G1034" s="139" t="s">
        <v>1394</v>
      </c>
      <c r="H1034" s="140">
        <v>2225</v>
      </c>
      <c r="I1034" s="138">
        <v>2</v>
      </c>
      <c r="J1034" s="141">
        <f>นครพนม!F129</f>
        <v>223291.85</v>
      </c>
      <c r="K1034" s="142">
        <f>นครพนม!AJ129</f>
        <v>263314.56</v>
      </c>
      <c r="L1034" s="143">
        <f>นครพนม!AK129</f>
        <v>260997.49</v>
      </c>
      <c r="M1034" s="143">
        <f>นครพนม!AL129</f>
        <v>468468.2</v>
      </c>
      <c r="N1034" s="139"/>
      <c r="O1034" s="139"/>
      <c r="P1034" s="139"/>
      <c r="Q1034" s="131">
        <f t="shared" si="38"/>
        <v>-207470.71000000002</v>
      </c>
      <c r="R1034" s="132">
        <f t="shared" si="39"/>
        <v>117.30224269662921</v>
      </c>
    </row>
    <row r="1035" spans="1:18" x14ac:dyDescent="0.35">
      <c r="A1035" s="138">
        <v>6</v>
      </c>
      <c r="B1035" s="139" t="s">
        <v>58</v>
      </c>
      <c r="C1035" s="139" t="s">
        <v>571</v>
      </c>
      <c r="D1035" s="139" t="s">
        <v>127</v>
      </c>
      <c r="E1035" s="139" t="s">
        <v>572</v>
      </c>
      <c r="F1035" s="139" t="s">
        <v>180</v>
      </c>
      <c r="G1035" s="139" t="s">
        <v>1395</v>
      </c>
      <c r="H1035" s="140">
        <v>2531</v>
      </c>
      <c r="I1035" s="138">
        <v>2</v>
      </c>
      <c r="J1035" s="141">
        <f>นครพนม!F130</f>
        <v>283255.42</v>
      </c>
      <c r="K1035" s="142">
        <f>นครพนม!AJ130</f>
        <v>306619.94999999995</v>
      </c>
      <c r="L1035" s="143">
        <f>นครพนม!AK130</f>
        <v>212460.02</v>
      </c>
      <c r="M1035" s="143">
        <f>นครพนม!AL130</f>
        <v>350507.89</v>
      </c>
      <c r="N1035" s="139"/>
      <c r="O1035" s="139"/>
      <c r="P1035" s="139"/>
      <c r="Q1035" s="131">
        <f t="shared" si="38"/>
        <v>-138047.87000000002</v>
      </c>
      <c r="R1035" s="132">
        <f t="shared" si="39"/>
        <v>83.943113393915439</v>
      </c>
    </row>
    <row r="1036" spans="1:18" x14ac:dyDescent="0.35">
      <c r="A1036" s="138">
        <v>7</v>
      </c>
      <c r="B1036" s="139" t="s">
        <v>58</v>
      </c>
      <c r="C1036" s="139" t="s">
        <v>571</v>
      </c>
      <c r="D1036" s="139" t="s">
        <v>127</v>
      </c>
      <c r="E1036" s="139" t="s">
        <v>572</v>
      </c>
      <c r="F1036" s="139" t="s">
        <v>180</v>
      </c>
      <c r="G1036" s="139" t="s">
        <v>1396</v>
      </c>
      <c r="H1036" s="140">
        <v>3452</v>
      </c>
      <c r="I1036" s="138">
        <v>3</v>
      </c>
      <c r="J1036" s="141">
        <f>นครพนม!F131</f>
        <v>206026.42</v>
      </c>
      <c r="K1036" s="142">
        <f>นครพนม!AJ131</f>
        <v>212596.96000000002</v>
      </c>
      <c r="L1036" s="143">
        <f>นครพนม!AK131</f>
        <v>386749.06</v>
      </c>
      <c r="M1036" s="143">
        <f>นครพนม!AL131</f>
        <v>423769.08999999997</v>
      </c>
      <c r="N1036" s="139"/>
      <c r="O1036" s="139"/>
      <c r="P1036" s="139"/>
      <c r="Q1036" s="131">
        <f t="shared" si="38"/>
        <v>-37020.02999999997</v>
      </c>
      <c r="R1036" s="132">
        <f t="shared" si="39"/>
        <v>112.03622827346466</v>
      </c>
    </row>
    <row r="1037" spans="1:18" x14ac:dyDescent="0.35">
      <c r="A1037" s="138">
        <v>8</v>
      </c>
      <c r="B1037" s="139" t="s">
        <v>58</v>
      </c>
      <c r="C1037" s="139" t="s">
        <v>571</v>
      </c>
      <c r="D1037" s="139" t="s">
        <v>127</v>
      </c>
      <c r="E1037" s="139" t="s">
        <v>572</v>
      </c>
      <c r="F1037" s="139" t="s">
        <v>180</v>
      </c>
      <c r="G1037" s="139" t="s">
        <v>1397</v>
      </c>
      <c r="H1037" s="140">
        <v>3453</v>
      </c>
      <c r="I1037" s="138">
        <v>3</v>
      </c>
      <c r="J1037" s="141">
        <f>นครพนม!F132</f>
        <v>321573.93</v>
      </c>
      <c r="K1037" s="142">
        <f>นครพนม!AJ132</f>
        <v>333251.98</v>
      </c>
      <c r="L1037" s="143">
        <f>นครพนม!AK132</f>
        <v>230062.47</v>
      </c>
      <c r="M1037" s="143">
        <f>นครพนม!AL132</f>
        <v>326312.96999999997</v>
      </c>
      <c r="N1037" s="139"/>
      <c r="O1037" s="139"/>
      <c r="P1037" s="139"/>
      <c r="Q1037" s="131">
        <f t="shared" si="38"/>
        <v>-96250.499999999971</v>
      </c>
      <c r="R1037" s="132">
        <f t="shared" si="39"/>
        <v>66.626837532580367</v>
      </c>
    </row>
    <row r="1038" spans="1:18" x14ac:dyDescent="0.35">
      <c r="A1038" s="138">
        <v>9</v>
      </c>
      <c r="B1038" s="139" t="s">
        <v>58</v>
      </c>
      <c r="C1038" s="139" t="s">
        <v>571</v>
      </c>
      <c r="D1038" s="139" t="s">
        <v>127</v>
      </c>
      <c r="E1038" s="139" t="s">
        <v>572</v>
      </c>
      <c r="F1038" s="139" t="s">
        <v>180</v>
      </c>
      <c r="G1038" s="139" t="s">
        <v>1398</v>
      </c>
      <c r="H1038" s="140">
        <v>3635</v>
      </c>
      <c r="I1038" s="138">
        <v>3</v>
      </c>
      <c r="J1038" s="141">
        <f>นครพนม!F133</f>
        <v>87968.3</v>
      </c>
      <c r="K1038" s="142">
        <f>นครพนม!AJ133</f>
        <v>243371.62</v>
      </c>
      <c r="L1038" s="143">
        <f>นครพนม!AK133</f>
        <v>302274.41000000003</v>
      </c>
      <c r="M1038" s="143">
        <f>นครพนม!AL133</f>
        <v>364476.67000000004</v>
      </c>
      <c r="N1038" s="139"/>
      <c r="O1038" s="139"/>
      <c r="P1038" s="139"/>
      <c r="Q1038" s="131">
        <f t="shared" si="38"/>
        <v>-62202.260000000009</v>
      </c>
      <c r="R1038" s="132">
        <f t="shared" si="39"/>
        <v>83.156646492434675</v>
      </c>
    </row>
    <row r="1039" spans="1:18" x14ac:dyDescent="0.35">
      <c r="A1039" s="138">
        <v>10</v>
      </c>
      <c r="B1039" s="139" t="s">
        <v>58</v>
      </c>
      <c r="C1039" s="139" t="s">
        <v>571</v>
      </c>
      <c r="D1039" s="139" t="s">
        <v>127</v>
      </c>
      <c r="E1039" s="139" t="s">
        <v>572</v>
      </c>
      <c r="F1039" s="139" t="s">
        <v>180</v>
      </c>
      <c r="G1039" s="139" t="s">
        <v>1399</v>
      </c>
      <c r="H1039" s="140">
        <v>4256</v>
      </c>
      <c r="I1039" s="138">
        <v>3</v>
      </c>
      <c r="J1039" s="141">
        <f>นครพนม!F134</f>
        <v>393904.57</v>
      </c>
      <c r="K1039" s="142">
        <f>นครพนม!AJ134</f>
        <v>410356.98</v>
      </c>
      <c r="L1039" s="143">
        <f>นครพนม!AK134</f>
        <v>337862.73</v>
      </c>
      <c r="M1039" s="143">
        <f>นครพนม!AL134</f>
        <v>406329.75000000006</v>
      </c>
      <c r="N1039" s="139"/>
      <c r="O1039" s="139"/>
      <c r="P1039" s="139"/>
      <c r="Q1039" s="131">
        <f t="shared" si="38"/>
        <v>-68467.020000000077</v>
      </c>
      <c r="R1039" s="132">
        <f t="shared" si="39"/>
        <v>79.385039943609016</v>
      </c>
    </row>
    <row r="1040" spans="1:18" s="150" customFormat="1" x14ac:dyDescent="0.35">
      <c r="A1040" s="144">
        <v>9</v>
      </c>
      <c r="B1040" s="145" t="s">
        <v>58</v>
      </c>
      <c r="C1040" s="145"/>
      <c r="D1040" s="145"/>
      <c r="E1040" s="145" t="s">
        <v>77</v>
      </c>
      <c r="F1040" s="145"/>
      <c r="G1040" s="145" t="s">
        <v>574</v>
      </c>
      <c r="H1040" s="151">
        <f>SUM(H1030:H1039)</f>
        <v>26760</v>
      </c>
      <c r="I1040" s="144"/>
      <c r="J1040" s="147">
        <f>SUM(J1030:J1039)</f>
        <v>2022116.49</v>
      </c>
      <c r="K1040" s="147">
        <f>SUM(K1030:K1039)</f>
        <v>2757987.2600000002</v>
      </c>
      <c r="L1040" s="147">
        <f>SUM(L1030:L1039)</f>
        <v>2636466.4700000002</v>
      </c>
      <c r="M1040" s="147">
        <f>SUM(M1030:M1039)</f>
        <v>3392487.3199999994</v>
      </c>
      <c r="N1040" s="145">
        <v>9</v>
      </c>
      <c r="O1040" s="145">
        <v>9</v>
      </c>
      <c r="P1040" s="145">
        <f>N1040-O1040</f>
        <v>0</v>
      </c>
      <c r="Q1040" s="148">
        <f t="shared" si="38"/>
        <v>-756020.84999999916</v>
      </c>
      <c r="R1040" s="149">
        <f>L1040/H1040</f>
        <v>98.52266330343798</v>
      </c>
    </row>
    <row r="1041" spans="1:18" x14ac:dyDescent="0.35">
      <c r="A1041" s="138">
        <v>1</v>
      </c>
      <c r="B1041" s="139" t="s">
        <v>58</v>
      </c>
      <c r="C1041" s="139" t="s">
        <v>575</v>
      </c>
      <c r="D1041" s="139" t="s">
        <v>132</v>
      </c>
      <c r="E1041" s="139" t="s">
        <v>576</v>
      </c>
      <c r="F1041" s="139" t="s">
        <v>210</v>
      </c>
      <c r="G1041" s="139" t="s">
        <v>577</v>
      </c>
      <c r="H1041" s="140"/>
      <c r="I1041" s="138"/>
      <c r="J1041" s="141"/>
      <c r="K1041" s="142"/>
      <c r="L1041" s="143"/>
      <c r="M1041" s="143"/>
      <c r="N1041" s="139"/>
      <c r="O1041" s="139"/>
      <c r="P1041" s="139"/>
    </row>
    <row r="1042" spans="1:18" x14ac:dyDescent="0.35">
      <c r="A1042" s="138">
        <v>2</v>
      </c>
      <c r="B1042" s="139" t="s">
        <v>58</v>
      </c>
      <c r="C1042" s="139" t="s">
        <v>575</v>
      </c>
      <c r="D1042" s="139" t="s">
        <v>132</v>
      </c>
      <c r="E1042" s="139" t="s">
        <v>576</v>
      </c>
      <c r="F1042" s="139" t="s">
        <v>180</v>
      </c>
      <c r="G1042" s="139" t="s">
        <v>1400</v>
      </c>
      <c r="H1042" s="140">
        <v>2177</v>
      </c>
      <c r="I1042" s="138">
        <v>2</v>
      </c>
      <c r="J1042" s="141">
        <f>นครพนม!F135</f>
        <v>321249.28000000003</v>
      </c>
      <c r="K1042" s="142">
        <f>นครพนม!AJ135</f>
        <v>713289.94</v>
      </c>
      <c r="L1042" s="143">
        <f>นครพนม!AK135</f>
        <v>241894.49</v>
      </c>
      <c r="M1042" s="143">
        <f>นครพนม!AL135</f>
        <v>313965.11</v>
      </c>
      <c r="N1042" s="139"/>
      <c r="O1042" s="139"/>
      <c r="P1042" s="139"/>
      <c r="R1042" s="132">
        <f t="shared" si="39"/>
        <v>111.11368396876435</v>
      </c>
    </row>
    <row r="1043" spans="1:18" x14ac:dyDescent="0.35">
      <c r="A1043" s="138">
        <v>3</v>
      </c>
      <c r="B1043" s="139" t="s">
        <v>58</v>
      </c>
      <c r="C1043" s="139" t="s">
        <v>575</v>
      </c>
      <c r="D1043" s="139" t="s">
        <v>132</v>
      </c>
      <c r="E1043" s="139" t="s">
        <v>576</v>
      </c>
      <c r="F1043" s="139" t="s">
        <v>180</v>
      </c>
      <c r="G1043" s="139" t="s">
        <v>1401</v>
      </c>
      <c r="H1043" s="140">
        <v>3300</v>
      </c>
      <c r="I1043" s="138">
        <v>3</v>
      </c>
      <c r="J1043" s="141">
        <f>นครพนม!F136</f>
        <v>184204.42</v>
      </c>
      <c r="K1043" s="142">
        <f>นครพนม!AJ136</f>
        <v>254300.68000000002</v>
      </c>
      <c r="L1043" s="143">
        <f>นครพนม!AK136</f>
        <v>176577.94</v>
      </c>
      <c r="M1043" s="143">
        <f>นครพนม!AL136</f>
        <v>236894.30000000002</v>
      </c>
      <c r="N1043" s="139"/>
      <c r="O1043" s="139"/>
      <c r="P1043" s="139"/>
      <c r="Q1043" s="131">
        <f t="shared" si="38"/>
        <v>-60316.360000000015</v>
      </c>
      <c r="R1043" s="132">
        <f t="shared" si="39"/>
        <v>53.508466666666671</v>
      </c>
    </row>
    <row r="1044" spans="1:18" x14ac:dyDescent="0.35">
      <c r="A1044" s="138">
        <v>4</v>
      </c>
      <c r="B1044" s="139" t="s">
        <v>58</v>
      </c>
      <c r="C1044" s="139" t="s">
        <v>575</v>
      </c>
      <c r="D1044" s="139" t="s">
        <v>132</v>
      </c>
      <c r="E1044" s="139" t="s">
        <v>576</v>
      </c>
      <c r="F1044" s="139" t="s">
        <v>180</v>
      </c>
      <c r="G1044" s="139" t="s">
        <v>1402</v>
      </c>
      <c r="H1044" s="140">
        <v>1172</v>
      </c>
      <c r="I1044" s="138">
        <v>1</v>
      </c>
      <c r="J1044" s="141">
        <f>นครพนม!F137</f>
        <v>360123.33</v>
      </c>
      <c r="K1044" s="142">
        <f>นครพนม!AJ137</f>
        <v>388102.19</v>
      </c>
      <c r="L1044" s="143">
        <f>นครพนม!AK137</f>
        <v>7465.51</v>
      </c>
      <c r="M1044" s="143">
        <f>นครพนม!AL137</f>
        <v>43095.28</v>
      </c>
      <c r="N1044" s="139"/>
      <c r="O1044" s="139"/>
      <c r="P1044" s="139"/>
      <c r="Q1044" s="131">
        <f t="shared" si="38"/>
        <v>-35629.769999999997</v>
      </c>
      <c r="R1044" s="132">
        <f t="shared" si="39"/>
        <v>6.3698890784982938</v>
      </c>
    </row>
    <row r="1045" spans="1:18" x14ac:dyDescent="0.35">
      <c r="A1045" s="138">
        <v>5</v>
      </c>
      <c r="B1045" s="139" t="s">
        <v>58</v>
      </c>
      <c r="C1045" s="139" t="s">
        <v>575</v>
      </c>
      <c r="D1045" s="139" t="s">
        <v>132</v>
      </c>
      <c r="E1045" s="139" t="s">
        <v>576</v>
      </c>
      <c r="F1045" s="139" t="s">
        <v>180</v>
      </c>
      <c r="G1045" s="139" t="s">
        <v>1403</v>
      </c>
      <c r="H1045" s="140">
        <v>2177</v>
      </c>
      <c r="I1045" s="138">
        <v>2</v>
      </c>
      <c r="J1045" s="141">
        <f>นครพนม!F138</f>
        <v>366510.11</v>
      </c>
      <c r="K1045" s="142">
        <f>นครพนม!AJ138</f>
        <v>770179.09</v>
      </c>
      <c r="L1045" s="143">
        <f>นครพนม!AK138</f>
        <v>12229.99</v>
      </c>
      <c r="M1045" s="143">
        <f>นครพนม!AL138</f>
        <v>62216.01</v>
      </c>
      <c r="N1045" s="139"/>
      <c r="O1045" s="139"/>
      <c r="P1045" s="139"/>
      <c r="Q1045" s="131">
        <f t="shared" si="38"/>
        <v>-49986.020000000004</v>
      </c>
      <c r="R1045" s="132">
        <f t="shared" si="39"/>
        <v>5.6178180983004129</v>
      </c>
    </row>
    <row r="1046" spans="1:18" x14ac:dyDescent="0.35">
      <c r="A1046" s="138">
        <v>6</v>
      </c>
      <c r="B1046" s="139" t="s">
        <v>58</v>
      </c>
      <c r="C1046" s="139" t="s">
        <v>575</v>
      </c>
      <c r="D1046" s="139" t="s">
        <v>132</v>
      </c>
      <c r="E1046" s="139" t="s">
        <v>576</v>
      </c>
      <c r="F1046" s="139" t="s">
        <v>180</v>
      </c>
      <c r="G1046" s="139" t="s">
        <v>1404</v>
      </c>
      <c r="H1046" s="140">
        <v>4986</v>
      </c>
      <c r="I1046" s="138">
        <v>4</v>
      </c>
      <c r="J1046" s="141">
        <f>นครพนม!F139</f>
        <v>322930.87</v>
      </c>
      <c r="K1046" s="142">
        <f>นครพนม!AJ139</f>
        <v>428076.76</v>
      </c>
      <c r="L1046" s="143">
        <f>นครพนม!AK139</f>
        <v>113451.2</v>
      </c>
      <c r="M1046" s="143">
        <f>นครพนม!AL139</f>
        <v>309310.66000000003</v>
      </c>
      <c r="N1046" s="139"/>
      <c r="O1046" s="139"/>
      <c r="P1046" s="139"/>
      <c r="Q1046" s="131">
        <f t="shared" si="38"/>
        <v>-195859.46000000002</v>
      </c>
      <c r="R1046" s="132">
        <f t="shared" si="39"/>
        <v>22.753951062976334</v>
      </c>
    </row>
    <row r="1047" spans="1:18" x14ac:dyDescent="0.35">
      <c r="A1047" s="138">
        <v>7</v>
      </c>
      <c r="B1047" s="139" t="s">
        <v>58</v>
      </c>
      <c r="C1047" s="139" t="s">
        <v>575</v>
      </c>
      <c r="D1047" s="139" t="s">
        <v>132</v>
      </c>
      <c r="E1047" s="139" t="s">
        <v>576</v>
      </c>
      <c r="F1047" s="139" t="s">
        <v>180</v>
      </c>
      <c r="G1047" s="139" t="s">
        <v>1405</v>
      </c>
      <c r="H1047" s="140">
        <v>4194</v>
      </c>
      <c r="I1047" s="138">
        <v>3</v>
      </c>
      <c r="J1047" s="141">
        <f>นครพนม!F140</f>
        <v>270601.12</v>
      </c>
      <c r="K1047" s="142">
        <f>นครพนม!AJ140</f>
        <v>558825.93999999994</v>
      </c>
      <c r="L1047" s="143">
        <f>นครพนม!AK140</f>
        <v>192383.51</v>
      </c>
      <c r="M1047" s="143">
        <f>นครพนม!AL140</f>
        <v>220383.06</v>
      </c>
      <c r="N1047" s="139"/>
      <c r="O1047" s="139"/>
      <c r="P1047" s="139"/>
      <c r="Q1047" s="131">
        <f t="shared" si="38"/>
        <v>-27999.549999999988</v>
      </c>
      <c r="R1047" s="132">
        <f t="shared" si="39"/>
        <v>45.871127801621363</v>
      </c>
    </row>
    <row r="1048" spans="1:18" x14ac:dyDescent="0.35">
      <c r="A1048" s="138">
        <v>8</v>
      </c>
      <c r="B1048" s="139" t="s">
        <v>58</v>
      </c>
      <c r="C1048" s="139" t="s">
        <v>575</v>
      </c>
      <c r="D1048" s="139" t="s">
        <v>132</v>
      </c>
      <c r="E1048" s="139" t="s">
        <v>576</v>
      </c>
      <c r="F1048" s="139" t="s">
        <v>180</v>
      </c>
      <c r="G1048" s="139" t="s">
        <v>1406</v>
      </c>
      <c r="H1048" s="140">
        <v>4296</v>
      </c>
      <c r="I1048" s="138">
        <v>3</v>
      </c>
      <c r="J1048" s="141">
        <f>นครพนม!F141</f>
        <v>456719.15</v>
      </c>
      <c r="K1048" s="142">
        <f>นครพนม!AJ141</f>
        <v>474430.96000000008</v>
      </c>
      <c r="L1048" s="143">
        <f>นครพนม!AK141</f>
        <v>293020.37</v>
      </c>
      <c r="M1048" s="143">
        <f>นครพนม!AL141</f>
        <v>381718.67</v>
      </c>
      <c r="N1048" s="139"/>
      <c r="O1048" s="139"/>
      <c r="P1048" s="139"/>
      <c r="Q1048" s="131">
        <f t="shared" si="38"/>
        <v>-88698.299999999988</v>
      </c>
      <c r="R1048" s="132">
        <f t="shared" si="39"/>
        <v>68.207721135940403</v>
      </c>
    </row>
    <row r="1049" spans="1:18" x14ac:dyDescent="0.35">
      <c r="A1049" s="138">
        <v>9</v>
      </c>
      <c r="B1049" s="139" t="s">
        <v>58</v>
      </c>
      <c r="C1049" s="139" t="s">
        <v>575</v>
      </c>
      <c r="D1049" s="139" t="s">
        <v>132</v>
      </c>
      <c r="E1049" s="139" t="s">
        <v>576</v>
      </c>
      <c r="F1049" s="139" t="s">
        <v>180</v>
      </c>
      <c r="G1049" s="139" t="s">
        <v>1407</v>
      </c>
      <c r="H1049" s="140">
        <v>2528</v>
      </c>
      <c r="I1049" s="138">
        <v>2</v>
      </c>
      <c r="J1049" s="141">
        <f>นครพนม!F142</f>
        <v>287396.94</v>
      </c>
      <c r="K1049" s="141">
        <f>นครพนม!AJ142</f>
        <v>408649.61</v>
      </c>
      <c r="L1049" s="143">
        <f>นครพนม!AK142</f>
        <v>331345.71999999997</v>
      </c>
      <c r="M1049" s="143">
        <f>นครพนม!AL142</f>
        <v>418635.65</v>
      </c>
      <c r="N1049" s="139"/>
      <c r="O1049" s="139"/>
      <c r="P1049" s="139"/>
      <c r="Q1049" s="131">
        <f t="shared" si="38"/>
        <v>-87289.930000000051</v>
      </c>
      <c r="R1049" s="132">
        <f t="shared" si="39"/>
        <v>131.07030063291137</v>
      </c>
    </row>
    <row r="1050" spans="1:18" x14ac:dyDescent="0.35">
      <c r="A1050" s="138">
        <v>10</v>
      </c>
      <c r="B1050" s="139" t="s">
        <v>58</v>
      </c>
      <c r="C1050" s="139" t="s">
        <v>575</v>
      </c>
      <c r="D1050" s="139" t="s">
        <v>132</v>
      </c>
      <c r="E1050" s="139" t="s">
        <v>576</v>
      </c>
      <c r="F1050" s="139" t="s">
        <v>180</v>
      </c>
      <c r="G1050" s="139" t="s">
        <v>1408</v>
      </c>
      <c r="H1050" s="140">
        <v>3203</v>
      </c>
      <c r="I1050" s="138">
        <v>3</v>
      </c>
      <c r="J1050" s="141">
        <f>นครพนม!F143</f>
        <v>283345.46999999997</v>
      </c>
      <c r="K1050" s="141">
        <f>นครพนม!AJ143</f>
        <v>298991.11</v>
      </c>
      <c r="L1050" s="143">
        <f>นครพนม!AK143</f>
        <v>218514.07</v>
      </c>
      <c r="M1050" s="143">
        <f>นครพนม!AL143</f>
        <v>310640.89</v>
      </c>
      <c r="N1050" s="139"/>
      <c r="O1050" s="139"/>
      <c r="P1050" s="139"/>
      <c r="Q1050" s="131">
        <f t="shared" si="38"/>
        <v>-92126.82</v>
      </c>
      <c r="R1050" s="132">
        <f t="shared" si="39"/>
        <v>68.221689041523575</v>
      </c>
    </row>
    <row r="1051" spans="1:18" x14ac:dyDescent="0.35">
      <c r="A1051" s="138">
        <v>11</v>
      </c>
      <c r="B1051" s="139" t="s">
        <v>58</v>
      </c>
      <c r="C1051" s="139" t="s">
        <v>575</v>
      </c>
      <c r="D1051" s="139" t="s">
        <v>132</v>
      </c>
      <c r="E1051" s="139" t="s">
        <v>576</v>
      </c>
      <c r="F1051" s="139" t="s">
        <v>180</v>
      </c>
      <c r="G1051" s="139" t="s">
        <v>1409</v>
      </c>
      <c r="H1051" s="140">
        <v>3469</v>
      </c>
      <c r="I1051" s="138">
        <v>3</v>
      </c>
      <c r="J1051" s="141">
        <f>นครพนม!F144</f>
        <v>314226.06</v>
      </c>
      <c r="K1051" s="142">
        <f>นครพนม!AJ144</f>
        <v>706669.58000000007</v>
      </c>
      <c r="L1051" s="143">
        <f>นครพนม!AK144</f>
        <v>191508.05</v>
      </c>
      <c r="M1051" s="143">
        <f>นครพนม!AL144</f>
        <v>306086.40999999997</v>
      </c>
      <c r="N1051" s="139"/>
      <c r="O1051" s="139"/>
      <c r="P1051" s="139"/>
      <c r="Q1051" s="131">
        <f t="shared" si="38"/>
        <v>-114578.35999999999</v>
      </c>
      <c r="R1051" s="132">
        <f t="shared" si="39"/>
        <v>55.205549149610839</v>
      </c>
    </row>
    <row r="1052" spans="1:18" x14ac:dyDescent="0.35">
      <c r="A1052" s="138">
        <v>12</v>
      </c>
      <c r="B1052" s="139" t="s">
        <v>58</v>
      </c>
      <c r="C1052" s="139" t="s">
        <v>575</v>
      </c>
      <c r="D1052" s="139" t="s">
        <v>132</v>
      </c>
      <c r="E1052" s="139" t="s">
        <v>576</v>
      </c>
      <c r="F1052" s="139" t="s">
        <v>180</v>
      </c>
      <c r="G1052" s="139" t="s">
        <v>1410</v>
      </c>
      <c r="H1052" s="140">
        <v>3469</v>
      </c>
      <c r="I1052" s="138">
        <v>3</v>
      </c>
      <c r="J1052" s="141">
        <f>นครพนม!F145</f>
        <v>319184.12</v>
      </c>
      <c r="K1052" s="142">
        <f>นครพนม!AJ145</f>
        <v>356464.77</v>
      </c>
      <c r="L1052" s="143">
        <f>นครพนม!AK145</f>
        <v>7353.19</v>
      </c>
      <c r="M1052" s="143">
        <f>นครพนม!AL145</f>
        <v>23579.35</v>
      </c>
      <c r="N1052" s="139"/>
      <c r="O1052" s="139"/>
      <c r="P1052" s="139"/>
      <c r="Q1052" s="131">
        <f t="shared" si="38"/>
        <v>-16226.16</v>
      </c>
      <c r="R1052" s="132">
        <f t="shared" si="39"/>
        <v>2.1196857884116458</v>
      </c>
    </row>
    <row r="1053" spans="1:18" s="150" customFormat="1" x14ac:dyDescent="0.35">
      <c r="A1053" s="144">
        <v>10</v>
      </c>
      <c r="B1053" s="145" t="s">
        <v>58</v>
      </c>
      <c r="C1053" s="145"/>
      <c r="D1053" s="145"/>
      <c r="E1053" s="145" t="s">
        <v>77</v>
      </c>
      <c r="F1053" s="145"/>
      <c r="G1053" s="145" t="s">
        <v>578</v>
      </c>
      <c r="H1053" s="151">
        <f>SUM(H1041:H1052)</f>
        <v>34971</v>
      </c>
      <c r="I1053" s="144"/>
      <c r="J1053" s="147">
        <f>SUM(J1041:J1052)</f>
        <v>3486490.8700000006</v>
      </c>
      <c r="K1053" s="182">
        <f>SUM(K1041:K1052)</f>
        <v>5357980.6300000008</v>
      </c>
      <c r="L1053" s="147">
        <f>SUM(L1041:L1052)</f>
        <v>1785744.04</v>
      </c>
      <c r="M1053" s="147">
        <f>SUM(M1041:M1052)</f>
        <v>2626525.3900000006</v>
      </c>
      <c r="N1053" s="145">
        <v>11</v>
      </c>
      <c r="O1053" s="145">
        <v>11</v>
      </c>
      <c r="P1053" s="145">
        <f>N1053-O1053</f>
        <v>0</v>
      </c>
      <c r="Q1053" s="148">
        <f t="shared" si="38"/>
        <v>-840781.35000000056</v>
      </c>
      <c r="R1053" s="149">
        <f>L1053/H1053</f>
        <v>51.063568099282264</v>
      </c>
    </row>
    <row r="1054" spans="1:18" x14ac:dyDescent="0.35">
      <c r="A1054" s="138">
        <v>1</v>
      </c>
      <c r="B1054" s="139" t="s">
        <v>58</v>
      </c>
      <c r="C1054" s="139" t="s">
        <v>579</v>
      </c>
      <c r="D1054" s="139" t="s">
        <v>100</v>
      </c>
      <c r="E1054" s="139" t="s">
        <v>580</v>
      </c>
      <c r="F1054" s="139" t="s">
        <v>210</v>
      </c>
      <c r="G1054" s="139" t="s">
        <v>581</v>
      </c>
      <c r="H1054" s="140"/>
      <c r="I1054" s="138"/>
      <c r="J1054" s="141"/>
      <c r="K1054" s="142"/>
      <c r="L1054" s="143"/>
      <c r="M1054" s="143"/>
      <c r="N1054" s="139"/>
      <c r="O1054" s="139"/>
      <c r="P1054" s="139"/>
    </row>
    <row r="1055" spans="1:18" x14ac:dyDescent="0.35">
      <c r="A1055" s="138">
        <v>2</v>
      </c>
      <c r="B1055" s="139" t="s">
        <v>58</v>
      </c>
      <c r="C1055" s="139" t="s">
        <v>579</v>
      </c>
      <c r="D1055" s="139" t="s">
        <v>100</v>
      </c>
      <c r="E1055" s="139" t="s">
        <v>580</v>
      </c>
      <c r="F1055" s="139" t="s">
        <v>180</v>
      </c>
      <c r="G1055" s="139" t="s">
        <v>1411</v>
      </c>
      <c r="H1055" s="140">
        <v>2217</v>
      </c>
      <c r="I1055" s="138">
        <v>2</v>
      </c>
      <c r="J1055" s="141">
        <f>นครพนม!F146</f>
        <v>264113.61</v>
      </c>
      <c r="K1055" s="142">
        <f>นครพนม!AJ146</f>
        <v>592512.84999999986</v>
      </c>
      <c r="L1055" s="143">
        <f>นครพนม!AK146</f>
        <v>396331.48</v>
      </c>
      <c r="M1055" s="143">
        <f>นครพนม!AL146</f>
        <v>228717.12</v>
      </c>
      <c r="N1055" s="139"/>
      <c r="O1055" s="139"/>
      <c r="P1055" s="139"/>
      <c r="Q1055" s="131">
        <f t="shared" si="38"/>
        <v>167614.35999999999</v>
      </c>
      <c r="R1055" s="132">
        <f t="shared" si="39"/>
        <v>178.76927379341453</v>
      </c>
    </row>
    <row r="1056" spans="1:18" x14ac:dyDescent="0.35">
      <c r="A1056" s="138">
        <v>3</v>
      </c>
      <c r="B1056" s="139" t="s">
        <v>58</v>
      </c>
      <c r="C1056" s="139" t="s">
        <v>579</v>
      </c>
      <c r="D1056" s="139" t="s">
        <v>100</v>
      </c>
      <c r="E1056" s="139" t="s">
        <v>580</v>
      </c>
      <c r="F1056" s="139" t="s">
        <v>180</v>
      </c>
      <c r="G1056" s="139" t="s">
        <v>1412</v>
      </c>
      <c r="H1056" s="140">
        <v>3536</v>
      </c>
      <c r="I1056" s="138">
        <v>3</v>
      </c>
      <c r="J1056" s="141">
        <f>นครพนม!F147</f>
        <v>209375.2</v>
      </c>
      <c r="K1056" s="142">
        <f>นครพนม!AJ147</f>
        <v>208404.75</v>
      </c>
      <c r="L1056" s="143">
        <f>นครพนม!AK147</f>
        <v>613757.55000000005</v>
      </c>
      <c r="M1056" s="143">
        <f>นครพนม!AL147</f>
        <v>511666.42000000004</v>
      </c>
      <c r="N1056" s="139"/>
      <c r="O1056" s="139"/>
      <c r="P1056" s="139"/>
      <c r="Q1056" s="131">
        <f t="shared" si="38"/>
        <v>102091.13</v>
      </c>
      <c r="R1056" s="132">
        <f t="shared" si="39"/>
        <v>173.57396776018101</v>
      </c>
    </row>
    <row r="1057" spans="1:18" x14ac:dyDescent="0.35">
      <c r="A1057" s="138">
        <v>4</v>
      </c>
      <c r="B1057" s="139" t="s">
        <v>58</v>
      </c>
      <c r="C1057" s="139" t="s">
        <v>579</v>
      </c>
      <c r="D1057" s="139" t="s">
        <v>100</v>
      </c>
      <c r="E1057" s="139" t="s">
        <v>580</v>
      </c>
      <c r="F1057" s="139" t="s">
        <v>180</v>
      </c>
      <c r="G1057" s="139" t="s">
        <v>1413</v>
      </c>
      <c r="H1057" s="140">
        <v>4975</v>
      </c>
      <c r="I1057" s="138">
        <v>4</v>
      </c>
      <c r="J1057" s="141">
        <f>นครพนม!F148</f>
        <v>365309.93</v>
      </c>
      <c r="K1057" s="142">
        <f>นครพนม!AJ148</f>
        <v>530564.13</v>
      </c>
      <c r="L1057" s="143">
        <f>นครพนม!AK148</f>
        <v>517031.54</v>
      </c>
      <c r="M1057" s="143">
        <f>นครพนม!AL148</f>
        <v>393411.47</v>
      </c>
      <c r="N1057" s="139"/>
      <c r="O1057" s="139"/>
      <c r="P1057" s="139"/>
      <c r="Q1057" s="131">
        <f t="shared" si="38"/>
        <v>123620.07</v>
      </c>
      <c r="R1057" s="132">
        <f t="shared" si="39"/>
        <v>103.9259376884422</v>
      </c>
    </row>
    <row r="1058" spans="1:18" x14ac:dyDescent="0.35">
      <c r="A1058" s="138">
        <v>5</v>
      </c>
      <c r="B1058" s="139" t="s">
        <v>58</v>
      </c>
      <c r="C1058" s="139" t="s">
        <v>582</v>
      </c>
      <c r="D1058" s="139" t="s">
        <v>100</v>
      </c>
      <c r="E1058" s="139" t="s">
        <v>580</v>
      </c>
      <c r="F1058" s="139" t="s">
        <v>180</v>
      </c>
      <c r="G1058" s="139" t="s">
        <v>1414</v>
      </c>
      <c r="H1058" s="140">
        <v>2059</v>
      </c>
      <c r="I1058" s="138">
        <v>2</v>
      </c>
      <c r="J1058" s="141">
        <f>นครพนม!F149</f>
        <v>314984.90999999997</v>
      </c>
      <c r="K1058" s="142">
        <f>นครพนม!AJ149</f>
        <v>637259.40999999992</v>
      </c>
      <c r="L1058" s="143">
        <f>นครพนม!AK149</f>
        <v>404594.16000000003</v>
      </c>
      <c r="M1058" s="143">
        <f>นครพนม!AL149</f>
        <v>350891.65</v>
      </c>
      <c r="N1058" s="139"/>
      <c r="O1058" s="139"/>
      <c r="P1058" s="139"/>
      <c r="Q1058" s="131">
        <f t="shared" si="38"/>
        <v>53702.510000000009</v>
      </c>
      <c r="R1058" s="132">
        <f t="shared" si="39"/>
        <v>196.50032054395339</v>
      </c>
    </row>
    <row r="1059" spans="1:18" x14ac:dyDescent="0.35">
      <c r="A1059" s="138">
        <v>6</v>
      </c>
      <c r="B1059" s="139" t="s">
        <v>58</v>
      </c>
      <c r="C1059" s="139" t="s">
        <v>583</v>
      </c>
      <c r="D1059" s="139" t="s">
        <v>100</v>
      </c>
      <c r="E1059" s="139" t="s">
        <v>580</v>
      </c>
      <c r="F1059" s="139" t="s">
        <v>180</v>
      </c>
      <c r="G1059" s="139" t="s">
        <v>1415</v>
      </c>
      <c r="H1059" s="140">
        <v>1986</v>
      </c>
      <c r="I1059" s="138">
        <v>2</v>
      </c>
      <c r="J1059" s="141">
        <f>นครพนม!F150</f>
        <v>232488.15</v>
      </c>
      <c r="K1059" s="142">
        <f>นครพนม!AJ150</f>
        <v>868151.3</v>
      </c>
      <c r="L1059" s="143">
        <f>นครพนม!AK150</f>
        <v>318766.86</v>
      </c>
      <c r="M1059" s="143">
        <f>นครพนม!AL150</f>
        <v>222924.68</v>
      </c>
      <c r="N1059" s="139"/>
      <c r="O1059" s="139"/>
      <c r="P1059" s="139"/>
      <c r="Q1059" s="131">
        <f>L1059-M1059</f>
        <v>95842.18</v>
      </c>
      <c r="R1059" s="132">
        <f>L1059/H1059</f>
        <v>160.50697885196374</v>
      </c>
    </row>
    <row r="1060" spans="1:18" s="150" customFormat="1" x14ac:dyDescent="0.35">
      <c r="A1060" s="144">
        <v>11</v>
      </c>
      <c r="B1060" s="145" t="s">
        <v>58</v>
      </c>
      <c r="C1060" s="145"/>
      <c r="D1060" s="145"/>
      <c r="E1060" s="145" t="s">
        <v>77</v>
      </c>
      <c r="F1060" s="145"/>
      <c r="G1060" s="145" t="s">
        <v>584</v>
      </c>
      <c r="H1060" s="151">
        <f>SUM(H1055:H1059)</f>
        <v>14773</v>
      </c>
      <c r="I1060" s="144"/>
      <c r="J1060" s="147">
        <f>SUM(J1054:J1059)</f>
        <v>1386271.7999999998</v>
      </c>
      <c r="K1060" s="182">
        <f>SUM(K1054:K1059)</f>
        <v>2836892.44</v>
      </c>
      <c r="L1060" s="147">
        <f>SUM(L1055:L1059)</f>
        <v>2250481.59</v>
      </c>
      <c r="M1060" s="147">
        <f>SUM(M1055:M1059)</f>
        <v>1707611.34</v>
      </c>
      <c r="N1060" s="145">
        <v>5</v>
      </c>
      <c r="O1060" s="145">
        <v>5</v>
      </c>
      <c r="P1060" s="145">
        <f>N1060-O1060</f>
        <v>0</v>
      </c>
      <c r="Q1060" s="148">
        <f t="shared" si="38"/>
        <v>542870.24999999977</v>
      </c>
      <c r="R1060" s="149">
        <f>L1060/H1060</f>
        <v>152.33747986191023</v>
      </c>
    </row>
    <row r="1061" spans="1:18" x14ac:dyDescent="0.35">
      <c r="A1061" s="138">
        <v>1</v>
      </c>
      <c r="B1061" s="139" t="s">
        <v>58</v>
      </c>
      <c r="C1061" s="139" t="s">
        <v>563</v>
      </c>
      <c r="D1061" s="139" t="s">
        <v>114</v>
      </c>
      <c r="E1061" s="139" t="s">
        <v>585</v>
      </c>
      <c r="F1061" s="139" t="s">
        <v>210</v>
      </c>
      <c r="G1061" s="139" t="s">
        <v>586</v>
      </c>
      <c r="H1061" s="140"/>
      <c r="I1061" s="138"/>
      <c r="J1061" s="141"/>
      <c r="K1061" s="142"/>
      <c r="L1061" s="143"/>
      <c r="M1061" s="143"/>
      <c r="N1061" s="139"/>
      <c r="O1061" s="139"/>
      <c r="P1061" s="139"/>
    </row>
    <row r="1062" spans="1:18" x14ac:dyDescent="0.35">
      <c r="A1062" s="138">
        <v>2</v>
      </c>
      <c r="B1062" s="139" t="s">
        <v>58</v>
      </c>
      <c r="C1062" s="139" t="s">
        <v>563</v>
      </c>
      <c r="D1062" s="139" t="s">
        <v>114</v>
      </c>
      <c r="E1062" s="139" t="s">
        <v>585</v>
      </c>
      <c r="F1062" s="139" t="s">
        <v>180</v>
      </c>
      <c r="G1062" s="139" t="s">
        <v>1416</v>
      </c>
      <c r="H1062" s="140">
        <v>2574</v>
      </c>
      <c r="I1062" s="138">
        <v>2</v>
      </c>
      <c r="J1062" s="141">
        <f>นครพนม!F151</f>
        <v>98587.19</v>
      </c>
      <c r="K1062" s="142">
        <f>นครพนม!AJ151</f>
        <v>156704.38</v>
      </c>
      <c r="L1062" s="143">
        <f>นครพนม!AK151</f>
        <v>231679.94</v>
      </c>
      <c r="M1062" s="143">
        <f>นครพนม!AL151</f>
        <v>310773.76000000001</v>
      </c>
      <c r="N1062" s="139"/>
      <c r="O1062" s="139"/>
      <c r="P1062" s="139"/>
      <c r="Q1062" s="131">
        <f t="shared" si="38"/>
        <v>-79093.820000000007</v>
      </c>
      <c r="R1062" s="132">
        <f t="shared" si="39"/>
        <v>90.007746697746697</v>
      </c>
    </row>
    <row r="1063" spans="1:18" x14ac:dyDescent="0.35">
      <c r="A1063" s="138">
        <v>3</v>
      </c>
      <c r="B1063" s="139" t="s">
        <v>58</v>
      </c>
      <c r="C1063" s="139" t="s">
        <v>563</v>
      </c>
      <c r="D1063" s="139" t="s">
        <v>114</v>
      </c>
      <c r="E1063" s="139" t="s">
        <v>585</v>
      </c>
      <c r="F1063" s="139" t="s">
        <v>180</v>
      </c>
      <c r="G1063" s="139" t="s">
        <v>1417</v>
      </c>
      <c r="H1063" s="140">
        <v>918</v>
      </c>
      <c r="I1063" s="138">
        <v>1</v>
      </c>
      <c r="J1063" s="141">
        <f>นครพนม!F152</f>
        <v>112194.85</v>
      </c>
      <c r="K1063" s="142">
        <f>นครพนม!AJ152</f>
        <v>164671.88</v>
      </c>
      <c r="L1063" s="143">
        <f>นครพนม!AK152</f>
        <v>193823.43</v>
      </c>
      <c r="M1063" s="143">
        <f>นครพนม!AL152</f>
        <v>282803.02</v>
      </c>
      <c r="N1063" s="139"/>
      <c r="O1063" s="139"/>
      <c r="P1063" s="139"/>
      <c r="Q1063" s="131">
        <f t="shared" si="38"/>
        <v>-88979.590000000026</v>
      </c>
      <c r="R1063" s="132">
        <f t="shared" si="39"/>
        <v>211.1366339869281</v>
      </c>
    </row>
    <row r="1064" spans="1:18" x14ac:dyDescent="0.35">
      <c r="A1064" s="138">
        <v>4</v>
      </c>
      <c r="B1064" s="139" t="s">
        <v>58</v>
      </c>
      <c r="C1064" s="139" t="s">
        <v>563</v>
      </c>
      <c r="D1064" s="139" t="s">
        <v>114</v>
      </c>
      <c r="E1064" s="139" t="s">
        <v>585</v>
      </c>
      <c r="F1064" s="139" t="s">
        <v>180</v>
      </c>
      <c r="G1064" s="139" t="s">
        <v>1418</v>
      </c>
      <c r="H1064" s="140">
        <v>4046</v>
      </c>
      <c r="I1064" s="138">
        <v>3</v>
      </c>
      <c r="J1064" s="141">
        <f>นครพนม!F153</f>
        <v>40001.769999999997</v>
      </c>
      <c r="K1064" s="142">
        <f>นครพนม!AJ153</f>
        <v>40085.329999999987</v>
      </c>
      <c r="L1064" s="143">
        <f>นครพนม!AK153</f>
        <v>206030</v>
      </c>
      <c r="M1064" s="143">
        <f>นครพนม!AL153</f>
        <v>369252.95</v>
      </c>
      <c r="N1064" s="139"/>
      <c r="O1064" s="139"/>
      <c r="P1064" s="139"/>
      <c r="Q1064" s="131">
        <f t="shared" si="38"/>
        <v>-163222.95000000001</v>
      </c>
      <c r="R1064" s="132">
        <f t="shared" si="39"/>
        <v>50.921898171033121</v>
      </c>
    </row>
    <row r="1065" spans="1:18" x14ac:dyDescent="0.35">
      <c r="A1065" s="138">
        <v>5</v>
      </c>
      <c r="B1065" s="139" t="s">
        <v>58</v>
      </c>
      <c r="C1065" s="139" t="s">
        <v>563</v>
      </c>
      <c r="D1065" s="139" t="s">
        <v>114</v>
      </c>
      <c r="E1065" s="139" t="s">
        <v>585</v>
      </c>
      <c r="F1065" s="139" t="s">
        <v>180</v>
      </c>
      <c r="G1065" s="139" t="s">
        <v>1419</v>
      </c>
      <c r="H1065" s="140">
        <v>1868</v>
      </c>
      <c r="I1065" s="138">
        <v>2</v>
      </c>
      <c r="J1065" s="141">
        <f>นครพนม!F154</f>
        <v>42703.040000000001</v>
      </c>
      <c r="K1065" s="142">
        <f>นครพนม!AJ154</f>
        <v>5561.4900000000052</v>
      </c>
      <c r="L1065" s="143">
        <f>นครพนม!AK154</f>
        <v>182480</v>
      </c>
      <c r="M1065" s="143">
        <f>นครพนม!AL154</f>
        <v>288515.74</v>
      </c>
      <c r="N1065" s="139"/>
      <c r="O1065" s="139"/>
      <c r="P1065" s="139"/>
      <c r="Q1065" s="131">
        <f t="shared" si="38"/>
        <v>-106035.73999999999</v>
      </c>
      <c r="R1065" s="132">
        <f t="shared" si="39"/>
        <v>97.687366167023555</v>
      </c>
    </row>
    <row r="1066" spans="1:18" s="150" customFormat="1" x14ac:dyDescent="0.35">
      <c r="A1066" s="144">
        <v>12</v>
      </c>
      <c r="B1066" s="145" t="s">
        <v>58</v>
      </c>
      <c r="C1066" s="145"/>
      <c r="D1066" s="145"/>
      <c r="E1066" s="145" t="s">
        <v>77</v>
      </c>
      <c r="F1066" s="145"/>
      <c r="G1066" s="145" t="s">
        <v>587</v>
      </c>
      <c r="H1066" s="151">
        <f>SUM(H1062:H1065)</f>
        <v>9406</v>
      </c>
      <c r="I1066" s="144"/>
      <c r="J1066" s="147">
        <f>SUM(J1061:J1065)</f>
        <v>293486.84999999998</v>
      </c>
      <c r="K1066" s="182">
        <f>SUM(K1061:K1065)</f>
        <v>367023.07999999996</v>
      </c>
      <c r="L1066" s="147">
        <f>SUM(L1061:L1065)</f>
        <v>814013.37</v>
      </c>
      <c r="M1066" s="147">
        <f>SUM(M1061:M1065)</f>
        <v>1251345.47</v>
      </c>
      <c r="N1066" s="145">
        <v>4</v>
      </c>
      <c r="O1066" s="145">
        <v>4</v>
      </c>
      <c r="P1066" s="145">
        <f>N1066-O1066</f>
        <v>0</v>
      </c>
      <c r="Q1066" s="148">
        <f t="shared" si="38"/>
        <v>-437332.1</v>
      </c>
      <c r="R1066" s="149">
        <f t="shared" si="39"/>
        <v>86.541927493089517</v>
      </c>
    </row>
    <row r="1067" spans="1:18" s="150" customFormat="1" x14ac:dyDescent="0.35">
      <c r="A1067" s="217"/>
      <c r="B1067" s="218" t="s">
        <v>58</v>
      </c>
      <c r="C1067" s="218" t="s">
        <v>58</v>
      </c>
      <c r="D1067" s="218" t="s">
        <v>58</v>
      </c>
      <c r="E1067" s="218" t="s">
        <v>58</v>
      </c>
      <c r="F1067" s="218"/>
      <c r="G1067" s="218" t="s">
        <v>588</v>
      </c>
      <c r="H1067" s="219">
        <f>H918+H929+H948+H959+H976+H988+H1009+H1029+H1040+H1053+H1060+H1066</f>
        <v>427863</v>
      </c>
      <c r="I1067" s="217"/>
      <c r="J1067" s="220">
        <f t="shared" ref="J1067:O1067" si="40">J918+J929+J948+J959+J976+J988+J1009+J1029+J1040+J1053+J1060+J1066</f>
        <v>43678401.630000003</v>
      </c>
      <c r="K1067" s="221">
        <f t="shared" si="40"/>
        <v>55271670.57</v>
      </c>
      <c r="L1067" s="220">
        <f t="shared" si="40"/>
        <v>52416158.089999996</v>
      </c>
      <c r="M1067" s="220">
        <f t="shared" si="40"/>
        <v>52166165.880000003</v>
      </c>
      <c r="N1067" s="218">
        <f t="shared" si="40"/>
        <v>151</v>
      </c>
      <c r="O1067" s="218">
        <f t="shared" si="40"/>
        <v>151</v>
      </c>
      <c r="P1067" s="218">
        <f>N1067-O1067</f>
        <v>0</v>
      </c>
      <c r="Q1067" s="148">
        <f t="shared" si="38"/>
        <v>249992.20999999344</v>
      </c>
      <c r="R1067" s="149">
        <f t="shared" si="39"/>
        <v>122.50687273730142</v>
      </c>
    </row>
    <row r="1068" spans="1:18" x14ac:dyDescent="0.35">
      <c r="A1068" s="238"/>
      <c r="B1068" s="239"/>
      <c r="C1068" s="239"/>
      <c r="D1068" s="239"/>
      <c r="E1068" s="333" t="s">
        <v>589</v>
      </c>
      <c r="F1068" s="334"/>
      <c r="G1068" s="335"/>
      <c r="H1068" s="240"/>
      <c r="I1068" s="238"/>
      <c r="J1068" s="241">
        <f>J1067/O1067</f>
        <v>289260.93794701988</v>
      </c>
      <c r="K1068" s="242">
        <f>K1067/O1067</f>
        <v>366037.55344370863</v>
      </c>
      <c r="L1068" s="241">
        <f>L1067/O1067</f>
        <v>347126.87476821191</v>
      </c>
      <c r="M1068" s="241">
        <f>M1067/O1067</f>
        <v>345471.29721854307</v>
      </c>
      <c r="N1068" s="243"/>
      <c r="O1068" s="243"/>
      <c r="P1068" s="239"/>
      <c r="Q1068" s="131">
        <f t="shared" si="38"/>
        <v>1655.5775496688439</v>
      </c>
      <c r="R1068" s="149"/>
    </row>
    <row r="1069" spans="1:18" s="150" customFormat="1" x14ac:dyDescent="0.35">
      <c r="A1069" s="243"/>
      <c r="B1069" s="243"/>
      <c r="C1069" s="243"/>
      <c r="D1069" s="243"/>
      <c r="E1069" s="320" t="s">
        <v>597</v>
      </c>
      <c r="F1069" s="321"/>
      <c r="G1069" s="322"/>
      <c r="H1069" s="244">
        <f>H82+H179+H433+H590+H684+H890+H1067</f>
        <v>3408575</v>
      </c>
      <c r="I1069" s="245"/>
      <c r="J1069" s="241">
        <f t="shared" ref="J1069:O1069" si="41">J82+J179+J433+J590+J684+J890+J1067</f>
        <v>373332742.05000001</v>
      </c>
      <c r="K1069" s="242">
        <f t="shared" si="41"/>
        <v>427240307.59500009</v>
      </c>
      <c r="L1069" s="241">
        <f t="shared" si="41"/>
        <v>435122799.83999991</v>
      </c>
      <c r="M1069" s="241">
        <f t="shared" si="41"/>
        <v>409731014.93499994</v>
      </c>
      <c r="N1069" s="246">
        <f t="shared" si="41"/>
        <v>874</v>
      </c>
      <c r="O1069" s="246">
        <f t="shared" si="41"/>
        <v>874</v>
      </c>
      <c r="P1069" s="246">
        <f>P82+P179+P433+P590+P684+P890+P1067</f>
        <v>0</v>
      </c>
      <c r="Q1069" s="148">
        <f>L1069-M1069</f>
        <v>25391784.904999971</v>
      </c>
      <c r="R1069" s="149">
        <f t="shared" si="39"/>
        <v>127.65533979448887</v>
      </c>
    </row>
    <row r="1070" spans="1:18" s="150" customFormat="1" x14ac:dyDescent="0.35">
      <c r="A1070" s="243"/>
      <c r="B1070" s="243"/>
      <c r="C1070" s="243"/>
      <c r="D1070" s="243"/>
      <c r="E1070" s="320" t="s">
        <v>598</v>
      </c>
      <c r="F1070" s="321"/>
      <c r="G1070" s="322"/>
      <c r="H1070" s="244"/>
      <c r="I1070" s="245"/>
      <c r="J1070" s="241">
        <f>J1069/O1069</f>
        <v>427154.16710526316</v>
      </c>
      <c r="K1070" s="241">
        <f>K1069/O1069</f>
        <v>488833.30388443946</v>
      </c>
      <c r="L1070" s="241">
        <f>L1069/O1069</f>
        <v>497852.17372997705</v>
      </c>
      <c r="M1070" s="241">
        <f>M1069/O1069</f>
        <v>468799.78825514868</v>
      </c>
      <c r="N1070" s="243"/>
      <c r="O1070" s="243"/>
      <c r="P1070" s="243"/>
      <c r="Q1070" s="148">
        <f>L1070-M1070</f>
        <v>29052.385474828363</v>
      </c>
      <c r="R1070" s="149"/>
    </row>
    <row r="1073" spans="11:13" x14ac:dyDescent="0.35">
      <c r="K1073" s="248"/>
      <c r="M1073" s="248"/>
    </row>
    <row r="1074" spans="11:13" x14ac:dyDescent="0.35">
      <c r="K1074" s="248"/>
      <c r="M1074" s="248"/>
    </row>
    <row r="1075" spans="11:13" x14ac:dyDescent="0.35">
      <c r="K1075" s="248"/>
      <c r="M1075" s="248"/>
    </row>
    <row r="1076" spans="11:13" x14ac:dyDescent="0.35">
      <c r="K1076" s="248"/>
      <c r="M1076" s="248"/>
    </row>
    <row r="1077" spans="11:13" x14ac:dyDescent="0.35">
      <c r="K1077" s="248"/>
      <c r="M1077" s="248"/>
    </row>
    <row r="1078" spans="11:13" x14ac:dyDescent="0.35">
      <c r="K1078" s="248"/>
      <c r="M1078" s="248"/>
    </row>
    <row r="1079" spans="11:13" x14ac:dyDescent="0.35">
      <c r="K1079" s="248"/>
      <c r="M1079" s="248"/>
    </row>
    <row r="1080" spans="11:13" x14ac:dyDescent="0.35">
      <c r="K1080" s="248"/>
      <c r="M1080" s="248"/>
    </row>
    <row r="1081" spans="11:13" x14ac:dyDescent="0.35">
      <c r="K1081" s="248"/>
      <c r="M1081" s="248"/>
    </row>
  </sheetData>
  <autoFilter ref="A4:WVN1070"/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J151"/>
  <sheetViews>
    <sheetView topLeftCell="AC1" zoomScale="70" zoomScaleNormal="70" workbookViewId="0">
      <selection activeCell="AF19" sqref="AF19"/>
    </sheetView>
  </sheetViews>
  <sheetFormatPr defaultColWidth="4.875" defaultRowHeight="14.25" x14ac:dyDescent="0.2"/>
  <cols>
    <col min="1" max="1" width="6.125" style="107" bestFit="1" customWidth="1"/>
    <col min="2" max="2" width="13.25" style="107" bestFit="1" customWidth="1"/>
    <col min="3" max="3" width="8.25" style="107" bestFit="1" customWidth="1"/>
    <col min="4" max="4" width="27.375" style="107" bestFit="1" customWidth="1"/>
    <col min="5" max="5" width="27.375" style="62"/>
    <col min="6" max="8" width="27.375" style="288"/>
    <col min="9" max="11" width="27.375" style="62"/>
    <col min="12" max="15" width="27.375" style="289"/>
    <col min="16" max="19" width="27.375" style="62"/>
    <col min="20" max="24" width="27.375" style="52"/>
    <col min="25" max="29" width="27.375" style="290"/>
    <col min="30" max="30" width="33.125" style="290" bestFit="1" customWidth="1"/>
    <col min="31" max="31" width="15.125" style="77" bestFit="1" customWidth="1"/>
    <col min="32" max="32" width="14" style="45" bestFit="1" customWidth="1"/>
    <col min="33" max="33" width="14" style="32" bestFit="1" customWidth="1"/>
    <col min="34" max="34" width="15.25" style="30" bestFit="1" customWidth="1"/>
    <col min="35" max="35" width="15.125" style="48" bestFit="1" customWidth="1"/>
    <col min="36" max="36" width="14.875" style="32" bestFit="1" customWidth="1"/>
  </cols>
  <sheetData>
    <row r="1" spans="1:36" x14ac:dyDescent="0.2">
      <c r="E1" s="62" t="s">
        <v>590</v>
      </c>
      <c r="F1" s="288" t="s">
        <v>1438</v>
      </c>
      <c r="G1" s="288" t="s">
        <v>1439</v>
      </c>
      <c r="H1" s="288" t="s">
        <v>1440</v>
      </c>
      <c r="I1" s="62" t="s">
        <v>1442</v>
      </c>
      <c r="J1" s="62" t="s">
        <v>1443</v>
      </c>
      <c r="K1" s="62" t="s">
        <v>1444</v>
      </c>
      <c r="L1" s="289" t="s">
        <v>1445</v>
      </c>
      <c r="M1" s="289" t="s">
        <v>1446</v>
      </c>
      <c r="N1" s="289" t="s">
        <v>1447</v>
      </c>
      <c r="O1" s="289" t="s">
        <v>1448</v>
      </c>
      <c r="P1" s="62" t="s">
        <v>1449</v>
      </c>
      <c r="Q1" s="62" t="s">
        <v>1450</v>
      </c>
      <c r="R1" s="62" t="s">
        <v>1451</v>
      </c>
      <c r="S1" s="62" t="s">
        <v>1452</v>
      </c>
      <c r="T1" s="52" t="s">
        <v>1454</v>
      </c>
      <c r="U1" s="52" t="s">
        <v>1455</v>
      </c>
      <c r="V1" s="52" t="s">
        <v>1456</v>
      </c>
      <c r="W1" s="52" t="s">
        <v>1457</v>
      </c>
      <c r="X1" s="52" t="s">
        <v>1458</v>
      </c>
      <c r="Y1" s="290" t="s">
        <v>1459</v>
      </c>
      <c r="Z1" s="290" t="s">
        <v>1460</v>
      </c>
      <c r="AA1" s="290" t="s">
        <v>1461</v>
      </c>
      <c r="AB1" s="290" t="s">
        <v>1462</v>
      </c>
      <c r="AC1" s="290" t="s">
        <v>1463</v>
      </c>
      <c r="AD1" s="290" t="s">
        <v>1466</v>
      </c>
      <c r="AE1" s="76" t="s">
        <v>6</v>
      </c>
      <c r="AF1" s="21" t="s">
        <v>7</v>
      </c>
      <c r="AG1" s="16" t="s">
        <v>8</v>
      </c>
      <c r="AH1" s="22" t="s">
        <v>9</v>
      </c>
      <c r="AI1" s="46" t="s">
        <v>10</v>
      </c>
      <c r="AJ1" s="71" t="s">
        <v>11</v>
      </c>
    </row>
    <row r="2" spans="1:36" x14ac:dyDescent="0.2">
      <c r="E2" s="62" t="s">
        <v>591</v>
      </c>
      <c r="F2" s="288" t="s">
        <v>1467</v>
      </c>
      <c r="G2" s="288" t="s">
        <v>1468</v>
      </c>
      <c r="H2" s="288" t="s">
        <v>1469</v>
      </c>
      <c r="I2" s="62" t="s">
        <v>1471</v>
      </c>
      <c r="J2" s="62" t="s">
        <v>1472</v>
      </c>
      <c r="K2" s="62" t="s">
        <v>1473</v>
      </c>
      <c r="L2" s="289" t="s">
        <v>1474</v>
      </c>
      <c r="M2" s="289" t="s">
        <v>1475</v>
      </c>
      <c r="N2" s="289" t="s">
        <v>1476</v>
      </c>
      <c r="O2" s="289" t="s">
        <v>1477</v>
      </c>
      <c r="P2" s="62" t="s">
        <v>1478</v>
      </c>
      <c r="Q2" s="62" t="s">
        <v>1479</v>
      </c>
      <c r="R2" s="62" t="s">
        <v>1480</v>
      </c>
      <c r="S2" s="62" t="s">
        <v>1481</v>
      </c>
      <c r="T2" s="52" t="s">
        <v>1483</v>
      </c>
      <c r="U2" s="52" t="s">
        <v>1484</v>
      </c>
      <c r="V2" s="52" t="s">
        <v>1485</v>
      </c>
      <c r="W2" s="52" t="s">
        <v>1486</v>
      </c>
      <c r="X2" s="52" t="s">
        <v>1487</v>
      </c>
      <c r="Y2" s="290" t="s">
        <v>1488</v>
      </c>
      <c r="Z2" s="290" t="s">
        <v>1489</v>
      </c>
      <c r="AA2" s="290" t="s">
        <v>1490</v>
      </c>
      <c r="AB2" s="290" t="s">
        <v>1491</v>
      </c>
      <c r="AC2" s="290" t="s">
        <v>1492</v>
      </c>
      <c r="AD2" s="290" t="s">
        <v>1495</v>
      </c>
    </row>
    <row r="3" spans="1:36" x14ac:dyDescent="0.2">
      <c r="E3" s="62" t="s">
        <v>592</v>
      </c>
      <c r="F3" s="288">
        <v>27024400.079999998</v>
      </c>
      <c r="G3" s="288">
        <v>2836684.7999999998</v>
      </c>
      <c r="H3" s="288">
        <v>3702266.3</v>
      </c>
      <c r="I3" s="62">
        <v>64923181.990000002</v>
      </c>
      <c r="J3" s="62">
        <v>25197709.100000001</v>
      </c>
      <c r="K3" s="62">
        <v>74001</v>
      </c>
      <c r="L3" s="289">
        <v>670275</v>
      </c>
      <c r="M3" s="289">
        <v>1397646.16</v>
      </c>
      <c r="N3" s="289">
        <v>10815033.140000001</v>
      </c>
      <c r="O3" s="289">
        <v>3318719.72</v>
      </c>
      <c r="P3" s="62">
        <v>123358</v>
      </c>
      <c r="Q3" s="62">
        <v>-6387921.5599999996</v>
      </c>
      <c r="R3" s="62">
        <v>-255363.61</v>
      </c>
      <c r="S3" s="62">
        <v>139594611.28999999</v>
      </c>
      <c r="T3" s="52">
        <v>19525057.920000002</v>
      </c>
      <c r="U3" s="52">
        <v>231436</v>
      </c>
      <c r="V3" s="52">
        <v>6130.54</v>
      </c>
      <c r="W3" s="52">
        <v>8897502.8000000007</v>
      </c>
      <c r="X3" s="52">
        <v>375560</v>
      </c>
      <c r="Y3" s="290">
        <v>14764311.9</v>
      </c>
      <c r="Z3" s="290">
        <v>83155.25</v>
      </c>
      <c r="AA3" s="290">
        <v>59996</v>
      </c>
      <c r="AB3" s="290">
        <v>10532859.939999999</v>
      </c>
      <c r="AC3" s="290">
        <v>2688521.45</v>
      </c>
      <c r="AD3" s="290">
        <v>272430</v>
      </c>
      <c r="AE3" s="98">
        <f t="shared" ref="AE3:AJ3" si="0">SUM(AE4:AE71)</f>
        <v>33563351.18</v>
      </c>
      <c r="AF3" s="44">
        <f t="shared" si="0"/>
        <v>16201674.02</v>
      </c>
      <c r="AG3" s="32">
        <f t="shared" si="0"/>
        <v>17361677.16</v>
      </c>
      <c r="AH3" s="29">
        <f t="shared" si="0"/>
        <v>29035687.260000005</v>
      </c>
      <c r="AI3" s="47">
        <f t="shared" si="0"/>
        <v>28401274.539999999</v>
      </c>
      <c r="AJ3" s="32">
        <f t="shared" si="0"/>
        <v>634412.72000000055</v>
      </c>
    </row>
    <row r="4" spans="1:36" x14ac:dyDescent="0.2">
      <c r="E4" s="62" t="s">
        <v>1496</v>
      </c>
      <c r="F4" s="288">
        <v>23924.74</v>
      </c>
      <c r="H4" s="288">
        <v>3640</v>
      </c>
      <c r="I4" s="62">
        <v>2827143.04</v>
      </c>
      <c r="J4" s="62">
        <v>30746.45</v>
      </c>
      <c r="O4" s="289">
        <v>480</v>
      </c>
      <c r="R4" s="62">
        <v>2093067.41</v>
      </c>
      <c r="S4" s="62">
        <v>840540.25</v>
      </c>
      <c r="W4" s="52">
        <v>181790</v>
      </c>
      <c r="X4" s="52">
        <v>20720</v>
      </c>
      <c r="Y4" s="290">
        <v>194290</v>
      </c>
      <c r="AB4" s="290">
        <v>9370</v>
      </c>
      <c r="AC4" s="290">
        <v>33153.43</v>
      </c>
      <c r="AD4" s="290">
        <v>14330</v>
      </c>
      <c r="AE4" s="77">
        <f>SUM(F4:H4)</f>
        <v>27564.74</v>
      </c>
      <c r="AF4" s="44">
        <f>SUM(L4:O4)</f>
        <v>480</v>
      </c>
      <c r="AG4" s="32">
        <f>AE4-AF4</f>
        <v>27084.74</v>
      </c>
      <c r="AH4" s="29">
        <f>SUM(T4:X4)</f>
        <v>202510</v>
      </c>
      <c r="AI4" s="47">
        <f>SUM(Y4:AD4)</f>
        <v>251143.43</v>
      </c>
      <c r="AJ4" s="32">
        <f>AH4-AI4</f>
        <v>-48633.429999999993</v>
      </c>
    </row>
    <row r="5" spans="1:36" x14ac:dyDescent="0.2">
      <c r="E5" s="62" t="s">
        <v>1497</v>
      </c>
      <c r="F5" s="288">
        <v>11410</v>
      </c>
      <c r="I5" s="62">
        <v>615557.36</v>
      </c>
      <c r="J5" s="62">
        <v>3</v>
      </c>
      <c r="S5" s="62">
        <v>2129382.7599999998</v>
      </c>
      <c r="W5" s="52">
        <v>144420</v>
      </c>
      <c r="X5" s="52">
        <v>100040</v>
      </c>
      <c r="Y5" s="290">
        <v>246224</v>
      </c>
      <c r="Z5" s="290">
        <v>7380.45</v>
      </c>
      <c r="AB5" s="290">
        <v>119355</v>
      </c>
      <c r="AC5" s="290">
        <v>16173.32</v>
      </c>
      <c r="AE5" s="77">
        <f t="shared" ref="AE5:AE68" si="1">SUM(F5:H5)</f>
        <v>11410</v>
      </c>
      <c r="AF5" s="44">
        <f t="shared" ref="AF5:AF68" si="2">SUM(L5:O5)</f>
        <v>0</v>
      </c>
      <c r="AG5" s="32">
        <f>AE5-AF5</f>
        <v>11410</v>
      </c>
      <c r="AH5" s="29">
        <f t="shared" ref="AH5:AH68" si="3">SUM(T5:X5)</f>
        <v>244460</v>
      </c>
      <c r="AI5" s="47">
        <f t="shared" ref="AI5:AI68" si="4">SUM(Y5:AD5)</f>
        <v>389132.77</v>
      </c>
      <c r="AJ5" s="32">
        <f t="shared" ref="AJ5:AJ69" si="5">AH5-AI5</f>
        <v>-144672.77000000002</v>
      </c>
    </row>
    <row r="6" spans="1:36" x14ac:dyDescent="0.2">
      <c r="E6" s="62" t="s">
        <v>1498</v>
      </c>
      <c r="F6" s="288">
        <v>5120</v>
      </c>
      <c r="H6" s="288">
        <v>0</v>
      </c>
      <c r="I6" s="62">
        <v>3523566.68</v>
      </c>
      <c r="J6" s="62">
        <v>70956.98</v>
      </c>
      <c r="L6" s="289">
        <v>0</v>
      </c>
      <c r="N6" s="289">
        <v>5120</v>
      </c>
      <c r="O6" s="289">
        <v>27600</v>
      </c>
      <c r="R6" s="62">
        <v>274190.15999999997</v>
      </c>
      <c r="T6" s="52">
        <v>4880</v>
      </c>
      <c r="W6" s="52">
        <v>254897.06</v>
      </c>
      <c r="X6" s="52">
        <v>122720</v>
      </c>
      <c r="Y6" s="290">
        <v>256517.06</v>
      </c>
      <c r="AB6" s="290">
        <v>77894.95</v>
      </c>
      <c r="AC6" s="290">
        <v>19350.7</v>
      </c>
      <c r="AE6" s="77">
        <f t="shared" si="1"/>
        <v>5120</v>
      </c>
      <c r="AF6" s="44">
        <f t="shared" si="2"/>
        <v>32720</v>
      </c>
      <c r="AG6" s="32">
        <f t="shared" ref="AG6:AG22" si="6">AE6-AF6</f>
        <v>-27600</v>
      </c>
      <c r="AH6" s="29">
        <f t="shared" si="3"/>
        <v>382497.06</v>
      </c>
      <c r="AI6" s="47">
        <f t="shared" si="4"/>
        <v>353762.71</v>
      </c>
      <c r="AJ6" s="32">
        <f t="shared" si="5"/>
        <v>28734.349999999977</v>
      </c>
    </row>
    <row r="7" spans="1:36" x14ac:dyDescent="0.2">
      <c r="AE7" s="77">
        <f t="shared" si="1"/>
        <v>0</v>
      </c>
      <c r="AF7" s="44">
        <f t="shared" si="2"/>
        <v>0</v>
      </c>
      <c r="AG7" s="32">
        <f t="shared" si="6"/>
        <v>0</v>
      </c>
      <c r="AH7" s="29">
        <f t="shared" si="3"/>
        <v>0</v>
      </c>
      <c r="AI7" s="47">
        <f t="shared" si="4"/>
        <v>0</v>
      </c>
      <c r="AJ7" s="32">
        <f t="shared" si="5"/>
        <v>0</v>
      </c>
    </row>
    <row r="8" spans="1:36" x14ac:dyDescent="0.2">
      <c r="AE8" s="77">
        <f t="shared" si="1"/>
        <v>0</v>
      </c>
      <c r="AF8" s="44">
        <f t="shared" si="2"/>
        <v>0</v>
      </c>
      <c r="AG8" s="32">
        <f t="shared" si="6"/>
        <v>0</v>
      </c>
      <c r="AH8" s="29">
        <f t="shared" si="3"/>
        <v>0</v>
      </c>
      <c r="AI8" s="47">
        <f t="shared" si="4"/>
        <v>0</v>
      </c>
      <c r="AJ8" s="32">
        <f t="shared" si="5"/>
        <v>0</v>
      </c>
    </row>
    <row r="9" spans="1:36" x14ac:dyDescent="0.2">
      <c r="AE9" s="77">
        <f t="shared" si="1"/>
        <v>0</v>
      </c>
      <c r="AF9" s="44">
        <f t="shared" si="2"/>
        <v>0</v>
      </c>
      <c r="AG9" s="32">
        <f t="shared" si="6"/>
        <v>0</v>
      </c>
      <c r="AH9" s="29">
        <f t="shared" si="3"/>
        <v>0</v>
      </c>
      <c r="AI9" s="47">
        <f t="shared" si="4"/>
        <v>0</v>
      </c>
      <c r="AJ9" s="32">
        <f t="shared" si="5"/>
        <v>0</v>
      </c>
    </row>
    <row r="10" spans="1:36" x14ac:dyDescent="0.2">
      <c r="A10" s="107" t="s">
        <v>175</v>
      </c>
      <c r="B10" s="107" t="s">
        <v>176</v>
      </c>
      <c r="C10" s="107">
        <v>9017</v>
      </c>
      <c r="D10" s="107" t="s">
        <v>181</v>
      </c>
      <c r="E10" s="62" t="s">
        <v>181</v>
      </c>
      <c r="F10" s="288">
        <v>609604.71</v>
      </c>
      <c r="G10" s="288">
        <v>156371</v>
      </c>
      <c r="H10" s="288">
        <v>64326.23</v>
      </c>
      <c r="I10" s="62">
        <v>315829.14</v>
      </c>
      <c r="J10" s="62">
        <v>109786.92</v>
      </c>
      <c r="M10" s="289">
        <v>42458.83</v>
      </c>
      <c r="N10" s="289">
        <v>206038</v>
      </c>
      <c r="O10" s="289">
        <v>350</v>
      </c>
      <c r="R10" s="62">
        <v>-1256398.3400000001</v>
      </c>
      <c r="S10" s="62">
        <v>2551683.71</v>
      </c>
      <c r="T10" s="52">
        <v>341709.31</v>
      </c>
      <c r="W10" s="52">
        <v>205188.6</v>
      </c>
      <c r="X10" s="52">
        <v>6000</v>
      </c>
      <c r="Y10" s="290">
        <v>393148.6</v>
      </c>
      <c r="AB10" s="290">
        <v>332629.52</v>
      </c>
      <c r="AC10" s="290">
        <v>59238.99</v>
      </c>
      <c r="AD10" s="290">
        <v>900</v>
      </c>
      <c r="AE10" s="77">
        <f t="shared" si="1"/>
        <v>830301.94</v>
      </c>
      <c r="AF10" s="44">
        <f t="shared" si="2"/>
        <v>248846.83000000002</v>
      </c>
      <c r="AG10" s="32">
        <f t="shared" si="6"/>
        <v>581455.10999999987</v>
      </c>
      <c r="AH10" s="29">
        <f t="shared" si="3"/>
        <v>552897.91</v>
      </c>
      <c r="AI10" s="47">
        <f t="shared" si="4"/>
        <v>785917.11</v>
      </c>
      <c r="AJ10" s="32">
        <f t="shared" si="5"/>
        <v>-233019.19999999995</v>
      </c>
    </row>
    <row r="11" spans="1:36" x14ac:dyDescent="0.2">
      <c r="A11" s="107" t="s">
        <v>175</v>
      </c>
      <c r="B11" s="107" t="s">
        <v>176</v>
      </c>
      <c r="C11" s="107">
        <v>4386</v>
      </c>
      <c r="D11" s="107" t="s">
        <v>183</v>
      </c>
      <c r="E11" s="62" t="s">
        <v>183</v>
      </c>
      <c r="F11" s="288">
        <v>160288.04999999999</v>
      </c>
      <c r="G11" s="288">
        <v>118199</v>
      </c>
      <c r="H11" s="288">
        <v>210255.99</v>
      </c>
      <c r="I11" s="62">
        <v>1355008.72</v>
      </c>
      <c r="J11" s="62">
        <v>471630.58</v>
      </c>
      <c r="L11" s="289">
        <v>0</v>
      </c>
      <c r="M11" s="289">
        <v>43633.7</v>
      </c>
      <c r="N11" s="289">
        <v>200000</v>
      </c>
      <c r="O11" s="289">
        <v>1026.77</v>
      </c>
      <c r="R11" s="62">
        <v>-50979.37</v>
      </c>
      <c r="S11" s="62">
        <v>2241809.08</v>
      </c>
      <c r="T11" s="52">
        <v>178575.57</v>
      </c>
      <c r="W11" s="52">
        <v>116300</v>
      </c>
      <c r="Y11" s="290">
        <v>256760</v>
      </c>
      <c r="Z11" s="290">
        <v>4904</v>
      </c>
      <c r="AB11" s="290">
        <v>91184.52</v>
      </c>
      <c r="AC11" s="290">
        <v>56962.89</v>
      </c>
      <c r="AE11" s="77">
        <f t="shared" si="1"/>
        <v>488743.04</v>
      </c>
      <c r="AF11" s="44">
        <f t="shared" si="2"/>
        <v>244660.47</v>
      </c>
      <c r="AG11" s="32">
        <f t="shared" si="6"/>
        <v>244082.56999999998</v>
      </c>
      <c r="AH11" s="29">
        <f t="shared" si="3"/>
        <v>294875.57</v>
      </c>
      <c r="AI11" s="47">
        <f t="shared" si="4"/>
        <v>409811.41000000003</v>
      </c>
      <c r="AJ11" s="32">
        <f t="shared" si="5"/>
        <v>-114935.84000000003</v>
      </c>
    </row>
    <row r="12" spans="1:36" x14ac:dyDescent="0.2">
      <c r="A12" s="107" t="s">
        <v>175</v>
      </c>
      <c r="B12" s="107" t="s">
        <v>176</v>
      </c>
      <c r="C12" s="107">
        <v>3088</v>
      </c>
      <c r="D12" s="107" t="s">
        <v>185</v>
      </c>
      <c r="E12" s="62" t="s">
        <v>185</v>
      </c>
      <c r="F12" s="288">
        <v>823627.46</v>
      </c>
      <c r="G12" s="288">
        <v>240000</v>
      </c>
      <c r="H12" s="288">
        <v>168236.83</v>
      </c>
      <c r="I12" s="62">
        <v>762986.65</v>
      </c>
      <c r="J12" s="62">
        <v>750897.31</v>
      </c>
      <c r="L12" s="289">
        <v>460000</v>
      </c>
      <c r="M12" s="289">
        <v>26367.51</v>
      </c>
      <c r="O12" s="289">
        <v>668.76</v>
      </c>
      <c r="R12" s="62">
        <v>1627614.53</v>
      </c>
      <c r="S12" s="62">
        <v>1390481.55</v>
      </c>
      <c r="T12" s="52">
        <v>287166.3</v>
      </c>
      <c r="W12" s="52">
        <v>134320</v>
      </c>
      <c r="Y12" s="290">
        <v>360500</v>
      </c>
      <c r="AA12" s="290">
        <v>25353</v>
      </c>
      <c r="AB12" s="290">
        <v>742889.46</v>
      </c>
      <c r="AC12" s="290">
        <v>44225.94</v>
      </c>
      <c r="AE12" s="77">
        <f t="shared" si="1"/>
        <v>1231864.29</v>
      </c>
      <c r="AF12" s="44">
        <f t="shared" si="2"/>
        <v>487036.27</v>
      </c>
      <c r="AG12" s="32">
        <f t="shared" si="6"/>
        <v>744828.02</v>
      </c>
      <c r="AH12" s="29">
        <f t="shared" si="3"/>
        <v>421486.3</v>
      </c>
      <c r="AI12" s="47">
        <f t="shared" si="4"/>
        <v>1172968.3999999999</v>
      </c>
      <c r="AJ12" s="32">
        <f t="shared" si="5"/>
        <v>-751482.09999999986</v>
      </c>
    </row>
    <row r="13" spans="1:36" x14ac:dyDescent="0.2">
      <c r="A13" s="107" t="s">
        <v>175</v>
      </c>
      <c r="B13" s="107" t="s">
        <v>176</v>
      </c>
      <c r="C13" s="107">
        <v>2345</v>
      </c>
      <c r="D13" s="107" t="s">
        <v>187</v>
      </c>
      <c r="E13" s="62" t="s">
        <v>187</v>
      </c>
      <c r="F13" s="288">
        <v>796627.54</v>
      </c>
      <c r="G13" s="288">
        <v>91500</v>
      </c>
      <c r="H13" s="288">
        <v>59257.22</v>
      </c>
      <c r="I13" s="62">
        <v>554805.55000000005</v>
      </c>
      <c r="J13" s="62">
        <v>728836.52</v>
      </c>
      <c r="L13" s="289">
        <v>0</v>
      </c>
      <c r="M13" s="289">
        <v>60315</v>
      </c>
      <c r="N13" s="289">
        <v>359770</v>
      </c>
      <c r="O13" s="289">
        <v>401.31</v>
      </c>
      <c r="R13" s="62">
        <v>-3286.05</v>
      </c>
      <c r="S13" s="62">
        <v>1997230.39</v>
      </c>
      <c r="T13" s="52">
        <v>238470.91</v>
      </c>
      <c r="W13" s="52">
        <v>118476.8</v>
      </c>
      <c r="Y13" s="290">
        <v>191636.8</v>
      </c>
      <c r="AB13" s="290">
        <v>262868.59999999998</v>
      </c>
      <c r="AC13" s="290">
        <v>97646.94</v>
      </c>
      <c r="AE13" s="77">
        <f t="shared" si="1"/>
        <v>947384.76</v>
      </c>
      <c r="AF13" s="44">
        <f t="shared" si="2"/>
        <v>420486.31</v>
      </c>
      <c r="AG13" s="32">
        <f t="shared" si="6"/>
        <v>526898.44999999995</v>
      </c>
      <c r="AH13" s="29">
        <f t="shared" si="3"/>
        <v>356947.71</v>
      </c>
      <c r="AI13" s="47">
        <f t="shared" si="4"/>
        <v>552152.34</v>
      </c>
      <c r="AJ13" s="32">
        <f t="shared" si="5"/>
        <v>-195204.62999999995</v>
      </c>
    </row>
    <row r="14" spans="1:36" s="43" customFormat="1" x14ac:dyDescent="0.2">
      <c r="A14" s="107" t="s">
        <v>175</v>
      </c>
      <c r="B14" s="107" t="s">
        <v>176</v>
      </c>
      <c r="C14" s="107">
        <v>6935</v>
      </c>
      <c r="D14" s="107" t="s">
        <v>189</v>
      </c>
      <c r="E14" s="62" t="s">
        <v>189</v>
      </c>
      <c r="F14" s="288">
        <v>504260.39</v>
      </c>
      <c r="G14" s="288">
        <v>53400</v>
      </c>
      <c r="H14" s="288">
        <v>80261.75</v>
      </c>
      <c r="I14" s="62">
        <v>826445.38</v>
      </c>
      <c r="J14" s="62">
        <v>391121.84</v>
      </c>
      <c r="K14" s="62"/>
      <c r="L14" s="289">
        <v>0</v>
      </c>
      <c r="M14" s="289">
        <v>18200.689999999999</v>
      </c>
      <c r="N14" s="289">
        <v>835534</v>
      </c>
      <c r="O14" s="289">
        <v>60</v>
      </c>
      <c r="P14" s="62">
        <v>38750</v>
      </c>
      <c r="Q14" s="62"/>
      <c r="R14" s="62">
        <v>31064.49</v>
      </c>
      <c r="S14" s="62">
        <v>2502473.91</v>
      </c>
      <c r="T14" s="52">
        <v>217168.98</v>
      </c>
      <c r="U14" s="52"/>
      <c r="V14" s="52"/>
      <c r="W14" s="52">
        <v>168442</v>
      </c>
      <c r="X14" s="52"/>
      <c r="Y14" s="290">
        <v>292142</v>
      </c>
      <c r="Z14" s="290"/>
      <c r="AA14" s="290"/>
      <c r="AB14" s="290">
        <v>141387.99</v>
      </c>
      <c r="AC14" s="290">
        <v>50185.919999999998</v>
      </c>
      <c r="AD14" s="290"/>
      <c r="AE14" s="77">
        <f t="shared" si="1"/>
        <v>637922.14</v>
      </c>
      <c r="AF14" s="44">
        <f t="shared" si="2"/>
        <v>853794.69</v>
      </c>
      <c r="AG14" s="32">
        <f t="shared" si="6"/>
        <v>-215872.54999999993</v>
      </c>
      <c r="AH14" s="29">
        <f t="shared" si="3"/>
        <v>385610.98</v>
      </c>
      <c r="AI14" s="47">
        <f t="shared" si="4"/>
        <v>483715.91</v>
      </c>
      <c r="AJ14" s="32">
        <f t="shared" si="5"/>
        <v>-98104.93</v>
      </c>
    </row>
    <row r="15" spans="1:36" x14ac:dyDescent="0.2">
      <c r="A15" s="107" t="s">
        <v>175</v>
      </c>
      <c r="B15" s="107" t="s">
        <v>176</v>
      </c>
      <c r="C15" s="107">
        <v>5524</v>
      </c>
      <c r="D15" s="107" t="s">
        <v>191</v>
      </c>
      <c r="E15" s="62" t="s">
        <v>191</v>
      </c>
      <c r="F15" s="288">
        <v>258730.63</v>
      </c>
      <c r="G15" s="288">
        <v>47700</v>
      </c>
      <c r="H15" s="288">
        <v>177208.63</v>
      </c>
      <c r="I15" s="62">
        <v>532797.77</v>
      </c>
      <c r="J15" s="62">
        <v>454108.83</v>
      </c>
      <c r="L15" s="289">
        <v>0</v>
      </c>
      <c r="M15" s="289">
        <v>17425.490000000002</v>
      </c>
      <c r="N15" s="289">
        <v>25005</v>
      </c>
      <c r="O15" s="289">
        <v>19900</v>
      </c>
      <c r="R15" s="62">
        <v>-1138087.33</v>
      </c>
      <c r="S15" s="62">
        <v>2525004.41</v>
      </c>
      <c r="T15" s="52">
        <v>280212.24</v>
      </c>
      <c r="W15" s="52">
        <v>224788.9</v>
      </c>
      <c r="Y15" s="290">
        <v>304928.90000000002</v>
      </c>
      <c r="AB15" s="290">
        <v>100463.46</v>
      </c>
      <c r="AC15" s="290">
        <v>74462.490000000005</v>
      </c>
      <c r="AE15" s="77">
        <f t="shared" si="1"/>
        <v>483639.26</v>
      </c>
      <c r="AF15" s="44">
        <f t="shared" si="2"/>
        <v>62330.490000000005</v>
      </c>
      <c r="AG15" s="32">
        <f t="shared" si="6"/>
        <v>421308.77</v>
      </c>
      <c r="AH15" s="29">
        <f t="shared" si="3"/>
        <v>505001.14</v>
      </c>
      <c r="AI15" s="47">
        <f t="shared" si="4"/>
        <v>479854.85000000003</v>
      </c>
      <c r="AJ15" s="32">
        <f t="shared" si="5"/>
        <v>25146.289999999979</v>
      </c>
    </row>
    <row r="16" spans="1:36" x14ac:dyDescent="0.2">
      <c r="A16" s="107" t="s">
        <v>175</v>
      </c>
      <c r="B16" s="107" t="s">
        <v>176</v>
      </c>
      <c r="C16" s="107">
        <v>5657</v>
      </c>
      <c r="D16" s="107" t="s">
        <v>193</v>
      </c>
      <c r="E16" s="62" t="s">
        <v>193</v>
      </c>
      <c r="F16" s="288">
        <v>174233.1</v>
      </c>
      <c r="G16" s="288">
        <v>212402</v>
      </c>
      <c r="H16" s="288">
        <v>61919.19</v>
      </c>
      <c r="I16" s="62">
        <v>473122.28</v>
      </c>
      <c r="J16" s="62">
        <v>738024.21</v>
      </c>
      <c r="M16" s="289">
        <v>11700</v>
      </c>
      <c r="N16" s="289">
        <v>60000</v>
      </c>
      <c r="R16" s="62">
        <v>-2897569.48</v>
      </c>
      <c r="S16" s="62">
        <v>4613167.97</v>
      </c>
      <c r="T16" s="52">
        <v>130876.19</v>
      </c>
      <c r="W16" s="52">
        <v>125614</v>
      </c>
      <c r="X16" s="52">
        <v>3000</v>
      </c>
      <c r="Y16" s="290">
        <v>177434</v>
      </c>
      <c r="AA16" s="290">
        <v>4690</v>
      </c>
      <c r="AB16" s="290">
        <v>164572.42000000001</v>
      </c>
      <c r="AC16" s="290">
        <v>34659.480000000003</v>
      </c>
      <c r="AE16" s="77">
        <f t="shared" si="1"/>
        <v>448554.29</v>
      </c>
      <c r="AF16" s="44">
        <f t="shared" si="2"/>
        <v>71700</v>
      </c>
      <c r="AG16" s="32">
        <f t="shared" si="6"/>
        <v>376854.29</v>
      </c>
      <c r="AH16" s="29">
        <f t="shared" si="3"/>
        <v>259490.19</v>
      </c>
      <c r="AI16" s="47">
        <f t="shared" si="4"/>
        <v>381355.9</v>
      </c>
      <c r="AJ16" s="32">
        <f t="shared" si="5"/>
        <v>-121865.71000000002</v>
      </c>
    </row>
    <row r="17" spans="1:36" x14ac:dyDescent="0.2">
      <c r="A17" s="107" t="s">
        <v>175</v>
      </c>
      <c r="B17" s="107" t="s">
        <v>176</v>
      </c>
      <c r="C17" s="107">
        <v>4057</v>
      </c>
      <c r="D17" s="107" t="s">
        <v>195</v>
      </c>
      <c r="E17" s="62" t="s">
        <v>195</v>
      </c>
      <c r="F17" s="288">
        <v>55821.81</v>
      </c>
      <c r="G17" s="288">
        <v>61524</v>
      </c>
      <c r="H17" s="288">
        <v>152603.95000000001</v>
      </c>
      <c r="I17" s="62">
        <v>1845209.99</v>
      </c>
      <c r="J17" s="62">
        <v>780029.23</v>
      </c>
      <c r="L17" s="289">
        <v>7950</v>
      </c>
      <c r="M17" s="289">
        <v>22474.23</v>
      </c>
      <c r="N17" s="289">
        <v>172320</v>
      </c>
      <c r="Q17" s="62">
        <v>-1001238.62</v>
      </c>
      <c r="R17" s="62">
        <v>974025.58</v>
      </c>
      <c r="S17" s="62">
        <v>2841083.43</v>
      </c>
      <c r="T17" s="52">
        <v>22920</v>
      </c>
      <c r="W17" s="52">
        <v>72560</v>
      </c>
      <c r="Y17" s="290">
        <v>115290</v>
      </c>
      <c r="AB17" s="290">
        <v>86774.23</v>
      </c>
      <c r="AC17" s="290">
        <v>13154.41</v>
      </c>
      <c r="AE17" s="77">
        <f t="shared" si="1"/>
        <v>269949.76</v>
      </c>
      <c r="AF17" s="44">
        <f t="shared" si="2"/>
        <v>202744.23</v>
      </c>
      <c r="AG17" s="32">
        <f t="shared" si="6"/>
        <v>67205.53</v>
      </c>
      <c r="AH17" s="29">
        <f t="shared" si="3"/>
        <v>95480</v>
      </c>
      <c r="AI17" s="47">
        <f t="shared" si="4"/>
        <v>215218.63999999998</v>
      </c>
      <c r="AJ17" s="32">
        <f t="shared" si="5"/>
        <v>-119738.63999999998</v>
      </c>
    </row>
    <row r="18" spans="1:36" x14ac:dyDescent="0.2">
      <c r="A18" s="107" t="s">
        <v>175</v>
      </c>
      <c r="B18" s="107" t="s">
        <v>176</v>
      </c>
      <c r="C18" s="107">
        <v>2737</v>
      </c>
      <c r="D18" s="107" t="s">
        <v>197</v>
      </c>
      <c r="E18" s="62" t="s">
        <v>197</v>
      </c>
      <c r="F18" s="288">
        <v>383485.57</v>
      </c>
      <c r="G18" s="288">
        <v>41600</v>
      </c>
      <c r="H18" s="288">
        <v>41555.440000000002</v>
      </c>
      <c r="I18" s="62">
        <v>2784950.64</v>
      </c>
      <c r="J18" s="62">
        <v>243383.8</v>
      </c>
      <c r="L18" s="289">
        <v>1500</v>
      </c>
      <c r="M18" s="289">
        <v>8550</v>
      </c>
      <c r="N18" s="289">
        <v>233010</v>
      </c>
      <c r="R18" s="62">
        <v>2671925.12</v>
      </c>
      <c r="S18" s="62">
        <v>675062.61</v>
      </c>
      <c r="T18" s="52">
        <v>144436.93</v>
      </c>
      <c r="V18" s="52">
        <v>16.23</v>
      </c>
      <c r="W18" s="52">
        <v>133434.79999999999</v>
      </c>
      <c r="Y18" s="290">
        <v>170434.8</v>
      </c>
      <c r="AB18" s="290">
        <v>144739.51</v>
      </c>
      <c r="AC18" s="290">
        <v>49807.93</v>
      </c>
      <c r="AE18" s="77">
        <f t="shared" si="1"/>
        <v>466641.01</v>
      </c>
      <c r="AF18" s="44">
        <f t="shared" si="2"/>
        <v>243060</v>
      </c>
      <c r="AG18" s="32">
        <f t="shared" si="6"/>
        <v>223581.01</v>
      </c>
      <c r="AH18" s="29">
        <f t="shared" si="3"/>
        <v>277887.95999999996</v>
      </c>
      <c r="AI18" s="47">
        <f t="shared" si="4"/>
        <v>364982.24</v>
      </c>
      <c r="AJ18" s="32">
        <f t="shared" si="5"/>
        <v>-87094.280000000028</v>
      </c>
    </row>
    <row r="19" spans="1:36" x14ac:dyDescent="0.2">
      <c r="A19" s="107" t="s">
        <v>175</v>
      </c>
      <c r="B19" s="107" t="s">
        <v>176</v>
      </c>
      <c r="C19" s="107">
        <v>4167</v>
      </c>
      <c r="D19" s="107" t="s">
        <v>199</v>
      </c>
      <c r="E19" s="107" t="s">
        <v>199</v>
      </c>
      <c r="AE19" s="77">
        <f t="shared" si="1"/>
        <v>0</v>
      </c>
      <c r="AF19" s="44">
        <f t="shared" si="2"/>
        <v>0</v>
      </c>
      <c r="AG19" s="32">
        <f t="shared" si="6"/>
        <v>0</v>
      </c>
      <c r="AH19" s="29">
        <f t="shared" si="3"/>
        <v>0</v>
      </c>
      <c r="AI19" s="47">
        <f t="shared" si="4"/>
        <v>0</v>
      </c>
      <c r="AJ19" s="32">
        <f t="shared" si="5"/>
        <v>0</v>
      </c>
    </row>
    <row r="20" spans="1:36" x14ac:dyDescent="0.2">
      <c r="A20" s="107" t="s">
        <v>175</v>
      </c>
      <c r="B20" s="107" t="s">
        <v>176</v>
      </c>
      <c r="C20" s="107">
        <v>7036</v>
      </c>
      <c r="D20" s="107" t="s">
        <v>201</v>
      </c>
      <c r="E20" s="62" t="s">
        <v>201</v>
      </c>
      <c r="F20" s="288">
        <v>515735.51</v>
      </c>
      <c r="G20" s="288">
        <v>15600</v>
      </c>
      <c r="H20" s="288">
        <v>41233.449999999997</v>
      </c>
      <c r="I20" s="62">
        <v>3352143.67</v>
      </c>
      <c r="J20" s="62">
        <v>698422.43</v>
      </c>
      <c r="M20" s="289">
        <v>16273</v>
      </c>
      <c r="N20" s="289">
        <v>196480</v>
      </c>
      <c r="O20" s="289">
        <v>6063.9</v>
      </c>
      <c r="Q20" s="62">
        <v>489131.41</v>
      </c>
      <c r="R20" s="62">
        <v>3116601.81</v>
      </c>
      <c r="S20" s="62">
        <v>938360.62</v>
      </c>
      <c r="T20" s="52">
        <v>349870.78</v>
      </c>
      <c r="V20" s="52">
        <v>1466.86</v>
      </c>
      <c r="W20" s="52">
        <v>266970</v>
      </c>
      <c r="Y20" s="290">
        <v>389750</v>
      </c>
      <c r="AA20" s="290">
        <v>3988</v>
      </c>
      <c r="AB20" s="290">
        <v>262256.46000000002</v>
      </c>
      <c r="AC20" s="290">
        <v>76074.86</v>
      </c>
      <c r="AE20" s="77">
        <f t="shared" si="1"/>
        <v>572568.96</v>
      </c>
      <c r="AF20" s="44">
        <f t="shared" si="2"/>
        <v>218816.9</v>
      </c>
      <c r="AG20" s="32">
        <f t="shared" si="6"/>
        <v>353752.05999999994</v>
      </c>
      <c r="AH20" s="29">
        <f t="shared" si="3"/>
        <v>618307.64</v>
      </c>
      <c r="AI20" s="47">
        <f t="shared" si="4"/>
        <v>732069.32</v>
      </c>
      <c r="AJ20" s="32">
        <f t="shared" si="5"/>
        <v>-113761.67999999993</v>
      </c>
    </row>
    <row r="21" spans="1:36" x14ac:dyDescent="0.2">
      <c r="A21" s="107" t="s">
        <v>175</v>
      </c>
      <c r="B21" s="107" t="s">
        <v>176</v>
      </c>
      <c r="C21" s="107">
        <v>4248</v>
      </c>
      <c r="D21" s="107" t="s">
        <v>203</v>
      </c>
      <c r="E21" s="62" t="s">
        <v>203</v>
      </c>
      <c r="F21" s="288">
        <v>61883.13</v>
      </c>
      <c r="G21" s="288">
        <v>59440</v>
      </c>
      <c r="H21" s="288">
        <v>410889.86</v>
      </c>
      <c r="I21" s="62">
        <v>338174.71</v>
      </c>
      <c r="J21" s="62">
        <v>676687.88</v>
      </c>
      <c r="M21" s="289">
        <v>18340</v>
      </c>
      <c r="N21" s="289">
        <v>154541.44</v>
      </c>
      <c r="O21" s="289">
        <v>145.99</v>
      </c>
      <c r="R21" s="62">
        <v>631396.26</v>
      </c>
      <c r="S21" s="62">
        <v>909939.73</v>
      </c>
      <c r="T21" s="52">
        <v>204705.93</v>
      </c>
      <c r="W21" s="52">
        <v>198540</v>
      </c>
      <c r="Y21" s="290">
        <v>316860</v>
      </c>
      <c r="AB21" s="290">
        <v>204589.51</v>
      </c>
      <c r="AC21" s="290">
        <v>44352.26</v>
      </c>
      <c r="AE21" s="77">
        <f t="shared" si="1"/>
        <v>532212.99</v>
      </c>
      <c r="AF21" s="44">
        <f t="shared" si="2"/>
        <v>173027.43</v>
      </c>
      <c r="AG21" s="32">
        <f t="shared" si="6"/>
        <v>359185.56</v>
      </c>
      <c r="AH21" s="29">
        <f t="shared" si="3"/>
        <v>403245.93</v>
      </c>
      <c r="AI21" s="47">
        <f t="shared" si="4"/>
        <v>565801.77</v>
      </c>
      <c r="AJ21" s="32">
        <f t="shared" si="5"/>
        <v>-162555.84000000003</v>
      </c>
    </row>
    <row r="22" spans="1:36" x14ac:dyDescent="0.2">
      <c r="A22" s="107" t="s">
        <v>175</v>
      </c>
      <c r="B22" s="107" t="s">
        <v>176</v>
      </c>
      <c r="C22" s="107">
        <v>4016</v>
      </c>
      <c r="D22" s="107" t="s">
        <v>205</v>
      </c>
      <c r="E22" s="62" t="s">
        <v>205</v>
      </c>
      <c r="F22" s="288">
        <v>655029.35</v>
      </c>
      <c r="G22" s="288">
        <v>74400</v>
      </c>
      <c r="H22" s="288">
        <v>341929.46</v>
      </c>
      <c r="I22" s="62">
        <v>620081.49</v>
      </c>
      <c r="J22" s="62">
        <v>460255.83</v>
      </c>
      <c r="L22" s="289">
        <v>26860</v>
      </c>
      <c r="M22" s="289">
        <v>6036.41</v>
      </c>
      <c r="N22" s="289">
        <v>96000</v>
      </c>
      <c r="O22" s="289">
        <v>5637.89</v>
      </c>
      <c r="R22" s="62">
        <v>415697.8</v>
      </c>
      <c r="S22" s="62">
        <v>1741975.93</v>
      </c>
      <c r="T22" s="52">
        <v>152151.79999999999</v>
      </c>
      <c r="W22" s="52">
        <v>69380</v>
      </c>
      <c r="Y22" s="290">
        <v>169040</v>
      </c>
      <c r="AB22" s="290">
        <v>130032.22</v>
      </c>
      <c r="AC22" s="290">
        <v>29049.48</v>
      </c>
      <c r="AE22" s="77">
        <f t="shared" si="1"/>
        <v>1071358.81</v>
      </c>
      <c r="AF22" s="44">
        <f t="shared" si="2"/>
        <v>134534.30000000002</v>
      </c>
      <c r="AG22" s="32">
        <f t="shared" si="6"/>
        <v>936824.51</v>
      </c>
      <c r="AH22" s="29">
        <f t="shared" si="3"/>
        <v>221531.8</v>
      </c>
      <c r="AI22" s="47">
        <f t="shared" si="4"/>
        <v>328121.69999999995</v>
      </c>
      <c r="AJ22" s="32">
        <f t="shared" si="5"/>
        <v>-106589.89999999997</v>
      </c>
    </row>
    <row r="23" spans="1:36" x14ac:dyDescent="0.2">
      <c r="A23" s="107" t="s">
        <v>175</v>
      </c>
      <c r="B23" s="107" t="s">
        <v>176</v>
      </c>
      <c r="C23" s="107">
        <v>1202</v>
      </c>
      <c r="D23" s="107" t="s">
        <v>207</v>
      </c>
      <c r="E23" s="62" t="s">
        <v>207</v>
      </c>
      <c r="F23" s="288">
        <v>669823.18000000005</v>
      </c>
      <c r="G23" s="288">
        <v>22000</v>
      </c>
      <c r="H23" s="288">
        <v>101885.58</v>
      </c>
      <c r="I23" s="62">
        <v>2036357.97</v>
      </c>
      <c r="J23" s="62">
        <v>584662.84</v>
      </c>
      <c r="L23" s="289">
        <v>9000</v>
      </c>
      <c r="M23" s="289">
        <v>14064.17</v>
      </c>
      <c r="N23" s="289">
        <v>257100</v>
      </c>
      <c r="O23" s="289">
        <v>148.41</v>
      </c>
      <c r="R23" s="62">
        <v>17400</v>
      </c>
      <c r="S23" s="62">
        <v>2083742</v>
      </c>
      <c r="T23" s="52">
        <v>136175.35999999999</v>
      </c>
      <c r="W23" s="52">
        <v>71340</v>
      </c>
      <c r="Y23" s="290">
        <v>170507</v>
      </c>
      <c r="AB23" s="290">
        <v>167340.88</v>
      </c>
      <c r="AC23" s="290">
        <v>39821.519999999997</v>
      </c>
      <c r="AE23" s="77">
        <f t="shared" si="1"/>
        <v>793708.76</v>
      </c>
      <c r="AF23" s="44">
        <f t="shared" si="2"/>
        <v>280312.57999999996</v>
      </c>
      <c r="AG23" s="32">
        <f>AE23-AF23</f>
        <v>513396.18000000005</v>
      </c>
      <c r="AH23" s="29">
        <f t="shared" si="3"/>
        <v>207515.36</v>
      </c>
      <c r="AI23" s="47">
        <f t="shared" si="4"/>
        <v>377669.4</v>
      </c>
      <c r="AJ23" s="32">
        <f t="shared" si="5"/>
        <v>-170154.04000000004</v>
      </c>
    </row>
    <row r="24" spans="1:36" x14ac:dyDescent="0.2">
      <c r="A24" s="107" t="s">
        <v>179</v>
      </c>
      <c r="B24" s="107" t="s">
        <v>209</v>
      </c>
      <c r="C24" s="107">
        <v>6244</v>
      </c>
      <c r="D24" s="107" t="s">
        <v>212</v>
      </c>
      <c r="E24" s="62" t="s">
        <v>212</v>
      </c>
      <c r="F24" s="288">
        <v>240171.99</v>
      </c>
      <c r="G24" s="288">
        <v>0</v>
      </c>
      <c r="H24" s="288">
        <v>47407.7</v>
      </c>
      <c r="I24" s="62">
        <v>112257.7</v>
      </c>
      <c r="J24" s="62">
        <v>243507.98</v>
      </c>
      <c r="Q24" s="62">
        <v>-1004325.38</v>
      </c>
      <c r="R24" s="62">
        <v>654578</v>
      </c>
      <c r="S24" s="62">
        <v>3255627.81</v>
      </c>
      <c r="T24" s="52">
        <v>505526.36</v>
      </c>
      <c r="V24" s="52">
        <v>923.32</v>
      </c>
      <c r="W24" s="52">
        <v>235008</v>
      </c>
      <c r="X24" s="52">
        <v>3000</v>
      </c>
      <c r="Y24" s="290">
        <v>368248</v>
      </c>
      <c r="Z24" s="290">
        <v>5120</v>
      </c>
      <c r="AB24" s="290">
        <v>238572.41</v>
      </c>
      <c r="AC24" s="290">
        <v>30107.02</v>
      </c>
      <c r="AE24" s="77">
        <f t="shared" si="1"/>
        <v>287579.69</v>
      </c>
      <c r="AF24" s="44">
        <f t="shared" si="2"/>
        <v>0</v>
      </c>
      <c r="AG24" s="32">
        <f t="shared" ref="AG24:AG71" si="7">AE24-AF24</f>
        <v>287579.69</v>
      </c>
      <c r="AH24" s="29">
        <f t="shared" si="3"/>
        <v>744457.67999999993</v>
      </c>
      <c r="AI24" s="47">
        <f t="shared" si="4"/>
        <v>642047.43000000005</v>
      </c>
      <c r="AJ24" s="32">
        <f t="shared" si="5"/>
        <v>102410.24999999988</v>
      </c>
    </row>
    <row r="25" spans="1:36" x14ac:dyDescent="0.2">
      <c r="A25" s="107" t="s">
        <v>179</v>
      </c>
      <c r="B25" s="107" t="s">
        <v>209</v>
      </c>
      <c r="C25" s="107">
        <v>4760</v>
      </c>
      <c r="D25" s="107" t="s">
        <v>213</v>
      </c>
      <c r="E25" s="62" t="s">
        <v>213</v>
      </c>
      <c r="F25" s="288">
        <v>235505.85</v>
      </c>
      <c r="G25" s="288">
        <v>0</v>
      </c>
      <c r="H25" s="288">
        <v>5471.02</v>
      </c>
      <c r="I25" s="62">
        <v>1219129</v>
      </c>
      <c r="J25" s="62">
        <v>325888.44</v>
      </c>
      <c r="Q25" s="62">
        <v>-160236.91</v>
      </c>
      <c r="S25" s="62">
        <v>1812784.26</v>
      </c>
      <c r="T25" s="52">
        <v>368168.5</v>
      </c>
      <c r="V25" s="52">
        <v>400</v>
      </c>
      <c r="W25" s="52">
        <v>317630</v>
      </c>
      <c r="X25" s="52">
        <v>3000</v>
      </c>
      <c r="Y25" s="290">
        <v>354000</v>
      </c>
      <c r="AB25" s="290">
        <v>163188</v>
      </c>
      <c r="AC25" s="290">
        <v>32107.54</v>
      </c>
      <c r="AE25" s="77">
        <f t="shared" si="1"/>
        <v>240976.87</v>
      </c>
      <c r="AF25" s="44">
        <f t="shared" si="2"/>
        <v>0</v>
      </c>
      <c r="AG25" s="32">
        <f t="shared" si="7"/>
        <v>240976.87</v>
      </c>
      <c r="AH25" s="29">
        <f t="shared" si="3"/>
        <v>689198.5</v>
      </c>
      <c r="AI25" s="47">
        <f t="shared" si="4"/>
        <v>549295.54</v>
      </c>
      <c r="AJ25" s="32">
        <f t="shared" si="5"/>
        <v>139902.95999999996</v>
      </c>
    </row>
    <row r="26" spans="1:36" x14ac:dyDescent="0.2">
      <c r="A26" s="107" t="s">
        <v>179</v>
      </c>
      <c r="B26" s="107" t="s">
        <v>209</v>
      </c>
      <c r="C26" s="107">
        <v>3665</v>
      </c>
      <c r="D26" s="107" t="s">
        <v>214</v>
      </c>
      <c r="E26" s="62" t="s">
        <v>214</v>
      </c>
      <c r="F26" s="288">
        <v>155275.57</v>
      </c>
      <c r="G26" s="288">
        <v>0</v>
      </c>
      <c r="H26" s="288">
        <v>17088.82</v>
      </c>
      <c r="I26" s="62">
        <v>50561.48</v>
      </c>
      <c r="J26" s="62">
        <v>-91045.77</v>
      </c>
      <c r="L26" s="289">
        <v>6000</v>
      </c>
      <c r="M26" s="289">
        <v>42028</v>
      </c>
      <c r="N26" s="289">
        <v>33500</v>
      </c>
      <c r="Q26" s="62">
        <v>-574309.80000000005</v>
      </c>
      <c r="R26" s="62">
        <v>31.11</v>
      </c>
      <c r="S26" s="62">
        <v>1839928.23</v>
      </c>
      <c r="T26" s="52">
        <v>315350.76</v>
      </c>
      <c r="Y26" s="290">
        <v>49140</v>
      </c>
      <c r="AB26" s="290">
        <v>204638.86</v>
      </c>
      <c r="AC26" s="290">
        <v>22824.28</v>
      </c>
      <c r="AE26" s="77">
        <f t="shared" si="1"/>
        <v>172364.39</v>
      </c>
      <c r="AF26" s="44">
        <f t="shared" si="2"/>
        <v>81528</v>
      </c>
      <c r="AG26" s="32">
        <f t="shared" si="7"/>
        <v>90836.390000000014</v>
      </c>
      <c r="AH26" s="29">
        <f t="shared" si="3"/>
        <v>315350.76</v>
      </c>
      <c r="AI26" s="47">
        <f t="shared" si="4"/>
        <v>276603.14</v>
      </c>
      <c r="AJ26" s="32">
        <f t="shared" si="5"/>
        <v>38747.619999999995</v>
      </c>
    </row>
    <row r="27" spans="1:36" x14ac:dyDescent="0.2">
      <c r="A27" s="107" t="s">
        <v>179</v>
      </c>
      <c r="B27" s="107" t="s">
        <v>209</v>
      </c>
      <c r="C27" s="107">
        <v>4355</v>
      </c>
      <c r="D27" s="107" t="s">
        <v>215</v>
      </c>
      <c r="E27" s="62" t="s">
        <v>215</v>
      </c>
      <c r="F27" s="288">
        <v>523412.26</v>
      </c>
      <c r="G27" s="288">
        <v>0</v>
      </c>
      <c r="H27" s="288">
        <v>7695.38</v>
      </c>
      <c r="I27" s="62">
        <v>2346219.5</v>
      </c>
      <c r="J27" s="62">
        <v>706468.1</v>
      </c>
      <c r="M27" s="289">
        <v>119900</v>
      </c>
      <c r="Q27" s="62">
        <v>110198.95</v>
      </c>
      <c r="R27" s="62">
        <v>40127.300000000003</v>
      </c>
      <c r="S27" s="62">
        <v>3263098.4</v>
      </c>
      <c r="T27" s="52">
        <v>452412.3</v>
      </c>
      <c r="W27" s="52">
        <v>240020</v>
      </c>
      <c r="X27" s="52">
        <v>90</v>
      </c>
      <c r="Y27" s="290">
        <v>401380</v>
      </c>
      <c r="AB27" s="290">
        <v>201229.51</v>
      </c>
      <c r="AC27" s="290">
        <v>35967.199999999997</v>
      </c>
      <c r="AE27" s="77">
        <f t="shared" si="1"/>
        <v>531107.64</v>
      </c>
      <c r="AF27" s="44">
        <f t="shared" si="2"/>
        <v>119900</v>
      </c>
      <c r="AG27" s="32">
        <f t="shared" si="7"/>
        <v>411207.64</v>
      </c>
      <c r="AH27" s="29">
        <f t="shared" si="3"/>
        <v>692522.3</v>
      </c>
      <c r="AI27" s="47">
        <f t="shared" si="4"/>
        <v>638576.71</v>
      </c>
      <c r="AJ27" s="32">
        <f t="shared" si="5"/>
        <v>53945.590000000084</v>
      </c>
    </row>
    <row r="28" spans="1:36" x14ac:dyDescent="0.2">
      <c r="A28" s="107" t="s">
        <v>179</v>
      </c>
      <c r="B28" s="107" t="s">
        <v>209</v>
      </c>
      <c r="C28" s="107">
        <v>2703</v>
      </c>
      <c r="D28" s="107" t="s">
        <v>216</v>
      </c>
      <c r="E28" s="62" t="s">
        <v>216</v>
      </c>
      <c r="F28" s="288">
        <v>60733.13</v>
      </c>
      <c r="G28" s="288">
        <v>0</v>
      </c>
      <c r="H28" s="288">
        <v>17412.55</v>
      </c>
      <c r="I28" s="62">
        <v>2496461.29</v>
      </c>
      <c r="J28" s="62">
        <v>636748.68999999994</v>
      </c>
      <c r="P28" s="62">
        <v>24608</v>
      </c>
      <c r="S28" s="62">
        <v>3122820.6</v>
      </c>
      <c r="T28" s="52">
        <v>328806.81</v>
      </c>
      <c r="W28" s="52">
        <v>49360</v>
      </c>
      <c r="Y28" s="290">
        <v>122080</v>
      </c>
      <c r="AB28" s="290">
        <v>240774.95</v>
      </c>
      <c r="AC28" s="290">
        <v>49421.66</v>
      </c>
      <c r="AE28" s="77">
        <f t="shared" si="1"/>
        <v>78145.679999999993</v>
      </c>
      <c r="AF28" s="44">
        <f t="shared" si="2"/>
        <v>0</v>
      </c>
      <c r="AG28" s="32">
        <f t="shared" si="7"/>
        <v>78145.679999999993</v>
      </c>
      <c r="AH28" s="29">
        <f t="shared" si="3"/>
        <v>378166.81</v>
      </c>
      <c r="AI28" s="47">
        <f t="shared" si="4"/>
        <v>412276.61</v>
      </c>
      <c r="AJ28" s="32">
        <f t="shared" si="5"/>
        <v>-34109.799999999988</v>
      </c>
    </row>
    <row r="29" spans="1:36" x14ac:dyDescent="0.2">
      <c r="A29" s="107" t="s">
        <v>179</v>
      </c>
      <c r="B29" s="107" t="s">
        <v>209</v>
      </c>
      <c r="C29" s="107">
        <v>3283</v>
      </c>
      <c r="D29" s="107" t="s">
        <v>217</v>
      </c>
      <c r="E29" s="62" t="s">
        <v>217</v>
      </c>
      <c r="F29" s="288">
        <v>406835.21</v>
      </c>
      <c r="G29" s="288">
        <v>10656</v>
      </c>
      <c r="H29" s="288">
        <v>10961.27</v>
      </c>
      <c r="I29" s="62">
        <v>1322145</v>
      </c>
      <c r="J29" s="62">
        <v>977394.94</v>
      </c>
      <c r="N29" s="289">
        <v>1942926</v>
      </c>
      <c r="R29" s="62">
        <v>-1667681.77</v>
      </c>
      <c r="S29" s="62">
        <v>2219243.12</v>
      </c>
      <c r="T29" s="52">
        <v>436426.1</v>
      </c>
      <c r="W29" s="52">
        <v>111464.44</v>
      </c>
      <c r="X29" s="52">
        <v>4500</v>
      </c>
      <c r="Y29" s="290">
        <v>181972.44</v>
      </c>
      <c r="AB29" s="290">
        <v>109840.55</v>
      </c>
      <c r="AC29" s="290">
        <v>42211.98</v>
      </c>
      <c r="AE29" s="77">
        <f t="shared" si="1"/>
        <v>428452.48000000004</v>
      </c>
      <c r="AF29" s="44">
        <f t="shared" si="2"/>
        <v>1942926</v>
      </c>
      <c r="AG29" s="32">
        <f t="shared" si="7"/>
        <v>-1514473.52</v>
      </c>
      <c r="AH29" s="29">
        <f t="shared" si="3"/>
        <v>552390.54</v>
      </c>
      <c r="AI29" s="47">
        <f t="shared" si="4"/>
        <v>334024.96999999997</v>
      </c>
      <c r="AJ29" s="32">
        <f t="shared" si="5"/>
        <v>218365.57000000007</v>
      </c>
    </row>
    <row r="30" spans="1:36" x14ac:dyDescent="0.2">
      <c r="A30" s="107" t="s">
        <v>179</v>
      </c>
      <c r="B30" s="107" t="s">
        <v>209</v>
      </c>
      <c r="C30" s="107">
        <v>1804</v>
      </c>
      <c r="D30" s="107" t="s">
        <v>218</v>
      </c>
      <c r="E30" s="62" t="s">
        <v>218</v>
      </c>
      <c r="F30" s="288">
        <v>394450.42</v>
      </c>
      <c r="G30" s="288">
        <v>0</v>
      </c>
      <c r="H30" s="288">
        <v>11192.81</v>
      </c>
      <c r="I30" s="62">
        <v>699356.05</v>
      </c>
      <c r="J30" s="62">
        <v>271195.89</v>
      </c>
      <c r="N30" s="289">
        <v>231674</v>
      </c>
      <c r="Q30" s="62">
        <v>-211375.62</v>
      </c>
      <c r="S30" s="62">
        <v>1260515.6599999999</v>
      </c>
      <c r="T30" s="52">
        <v>191471.15</v>
      </c>
      <c r="V30" s="52">
        <v>0.57999999999999996</v>
      </c>
      <c r="W30" s="52">
        <v>28921.1</v>
      </c>
      <c r="Y30" s="290">
        <v>72142.100000000006</v>
      </c>
      <c r="AB30" s="290">
        <v>30558.55</v>
      </c>
      <c r="AC30" s="290">
        <v>20231.05</v>
      </c>
      <c r="AE30" s="77">
        <f t="shared" si="1"/>
        <v>405643.23</v>
      </c>
      <c r="AF30" s="44">
        <f t="shared" si="2"/>
        <v>231674</v>
      </c>
      <c r="AG30" s="32">
        <f t="shared" si="7"/>
        <v>173969.22999999998</v>
      </c>
      <c r="AH30" s="29">
        <f t="shared" si="3"/>
        <v>220392.83</v>
      </c>
      <c r="AI30" s="47">
        <f t="shared" si="4"/>
        <v>122931.70000000001</v>
      </c>
      <c r="AJ30" s="32">
        <f t="shared" si="5"/>
        <v>97461.129999999976</v>
      </c>
    </row>
    <row r="31" spans="1:36" x14ac:dyDescent="0.2">
      <c r="A31" s="107" t="s">
        <v>179</v>
      </c>
      <c r="B31" s="107" t="s">
        <v>209</v>
      </c>
      <c r="C31" s="107">
        <v>2904</v>
      </c>
      <c r="D31" s="107" t="s">
        <v>219</v>
      </c>
      <c r="E31" s="62" t="s">
        <v>219</v>
      </c>
      <c r="F31" s="288">
        <v>218452.14</v>
      </c>
      <c r="G31" s="288">
        <v>0</v>
      </c>
      <c r="H31" s="288">
        <v>2673.11</v>
      </c>
      <c r="I31" s="62">
        <v>438659</v>
      </c>
      <c r="J31" s="62">
        <v>553326.25</v>
      </c>
      <c r="N31" s="289">
        <v>188400</v>
      </c>
      <c r="O31" s="289">
        <v>20000</v>
      </c>
      <c r="Q31" s="62">
        <v>-2190280.75</v>
      </c>
      <c r="S31" s="62">
        <v>3095144.84</v>
      </c>
      <c r="T31" s="52">
        <v>307609.48</v>
      </c>
      <c r="W31" s="52">
        <v>225018</v>
      </c>
      <c r="X31" s="52">
        <v>52200</v>
      </c>
      <c r="Y31" s="290">
        <v>336246</v>
      </c>
      <c r="AB31" s="290">
        <v>91301.07</v>
      </c>
      <c r="AC31" s="290">
        <v>54936</v>
      </c>
      <c r="AE31" s="77">
        <f t="shared" si="1"/>
        <v>221125.25</v>
      </c>
      <c r="AF31" s="44">
        <f t="shared" si="2"/>
        <v>208400</v>
      </c>
      <c r="AG31" s="32">
        <f t="shared" si="7"/>
        <v>12725.25</v>
      </c>
      <c r="AH31" s="29">
        <f t="shared" si="3"/>
        <v>584827.48</v>
      </c>
      <c r="AI31" s="47">
        <f t="shared" si="4"/>
        <v>482483.07</v>
      </c>
      <c r="AJ31" s="32">
        <f t="shared" si="5"/>
        <v>102344.40999999997</v>
      </c>
    </row>
    <row r="32" spans="1:36" x14ac:dyDescent="0.2">
      <c r="A32" s="107" t="s">
        <v>179</v>
      </c>
      <c r="B32" s="107" t="s">
        <v>209</v>
      </c>
      <c r="C32" s="107">
        <v>6953</v>
      </c>
      <c r="D32" s="107" t="s">
        <v>220</v>
      </c>
      <c r="E32" s="62" t="s">
        <v>220</v>
      </c>
      <c r="F32" s="288">
        <v>996232.28</v>
      </c>
      <c r="G32" s="288">
        <v>70000</v>
      </c>
      <c r="H32" s="288">
        <v>13697</v>
      </c>
      <c r="I32" s="62">
        <v>274661.74</v>
      </c>
      <c r="J32" s="62">
        <v>1618705.67</v>
      </c>
      <c r="M32" s="289">
        <v>203270</v>
      </c>
      <c r="S32" s="62">
        <v>11903501.289999999</v>
      </c>
      <c r="T32" s="52">
        <v>1290945.46</v>
      </c>
      <c r="Y32" s="290">
        <v>169620</v>
      </c>
      <c r="AB32" s="290">
        <v>322543.78000000003</v>
      </c>
      <c r="AC32" s="290">
        <v>110832</v>
      </c>
      <c r="AE32" s="77">
        <f t="shared" si="1"/>
        <v>1079929.28</v>
      </c>
      <c r="AF32" s="44">
        <f t="shared" si="2"/>
        <v>203270</v>
      </c>
      <c r="AG32" s="32">
        <f t="shared" si="7"/>
        <v>876659.28</v>
      </c>
      <c r="AH32" s="29">
        <f t="shared" si="3"/>
        <v>1290945.46</v>
      </c>
      <c r="AI32" s="47">
        <f t="shared" si="4"/>
        <v>602995.78</v>
      </c>
      <c r="AJ32" s="32">
        <f t="shared" si="5"/>
        <v>687949.67999999993</v>
      </c>
    </row>
    <row r="33" spans="1:36" x14ac:dyDescent="0.2">
      <c r="A33" s="107" t="s">
        <v>179</v>
      </c>
      <c r="B33" s="107" t="s">
        <v>209</v>
      </c>
      <c r="C33" s="107">
        <v>5358</v>
      </c>
      <c r="D33" s="107" t="s">
        <v>221</v>
      </c>
      <c r="E33" s="62" t="s">
        <v>221</v>
      </c>
      <c r="F33" s="288">
        <v>81966.429999999993</v>
      </c>
      <c r="H33" s="288">
        <v>18060.240000000002</v>
      </c>
      <c r="I33" s="62">
        <v>1851424.37</v>
      </c>
      <c r="J33" s="62">
        <v>15</v>
      </c>
      <c r="S33" s="62">
        <v>4127803.68</v>
      </c>
      <c r="T33" s="52">
        <v>120000</v>
      </c>
      <c r="Y33" s="290">
        <v>150770</v>
      </c>
      <c r="AE33" s="77">
        <f t="shared" si="1"/>
        <v>100026.67</v>
      </c>
      <c r="AF33" s="44">
        <f t="shared" si="2"/>
        <v>0</v>
      </c>
      <c r="AG33" s="32">
        <f t="shared" si="7"/>
        <v>100026.67</v>
      </c>
      <c r="AH33" s="29">
        <f t="shared" si="3"/>
        <v>120000</v>
      </c>
      <c r="AI33" s="47">
        <f t="shared" si="4"/>
        <v>150770</v>
      </c>
      <c r="AJ33" s="32">
        <f t="shared" si="5"/>
        <v>-30770</v>
      </c>
    </row>
    <row r="34" spans="1:36" x14ac:dyDescent="0.2">
      <c r="A34" s="107" t="s">
        <v>179</v>
      </c>
      <c r="B34" s="107" t="s">
        <v>209</v>
      </c>
      <c r="C34" s="107">
        <v>1450</v>
      </c>
      <c r="D34" s="107" t="s">
        <v>222</v>
      </c>
      <c r="E34" s="62" t="s">
        <v>222</v>
      </c>
      <c r="F34" s="288">
        <v>334429.82</v>
      </c>
      <c r="G34" s="288">
        <v>6912</v>
      </c>
      <c r="H34" s="288">
        <v>107996.37</v>
      </c>
      <c r="I34" s="62">
        <v>744686.87</v>
      </c>
      <c r="J34" s="62">
        <v>208306.13</v>
      </c>
      <c r="R34" s="62">
        <v>1238239.96</v>
      </c>
      <c r="T34" s="52">
        <v>441617.1</v>
      </c>
      <c r="X34" s="52">
        <v>90</v>
      </c>
      <c r="Y34" s="290">
        <v>158563</v>
      </c>
      <c r="AB34" s="290">
        <v>89011.99</v>
      </c>
      <c r="AC34" s="290">
        <v>31524.880000000001</v>
      </c>
      <c r="AE34" s="77">
        <f t="shared" si="1"/>
        <v>449338.19</v>
      </c>
      <c r="AF34" s="44">
        <f t="shared" si="2"/>
        <v>0</v>
      </c>
      <c r="AG34" s="32">
        <f t="shared" si="7"/>
        <v>449338.19</v>
      </c>
      <c r="AH34" s="29">
        <f t="shared" si="3"/>
        <v>441707.1</v>
      </c>
      <c r="AI34" s="47">
        <f t="shared" si="4"/>
        <v>279099.87</v>
      </c>
      <c r="AJ34" s="32">
        <f t="shared" si="5"/>
        <v>162607.22999999998</v>
      </c>
    </row>
    <row r="35" spans="1:36" x14ac:dyDescent="0.2">
      <c r="A35" s="107" t="s">
        <v>179</v>
      </c>
      <c r="B35" s="107" t="s">
        <v>209</v>
      </c>
      <c r="C35" s="107">
        <v>1590</v>
      </c>
      <c r="D35" s="107" t="s">
        <v>223</v>
      </c>
      <c r="E35" s="62" t="s">
        <v>223</v>
      </c>
      <c r="F35" s="288">
        <v>397868.52</v>
      </c>
      <c r="G35" s="288">
        <v>0</v>
      </c>
      <c r="H35" s="288">
        <v>32900.269999999997</v>
      </c>
      <c r="I35" s="62">
        <v>701984.12</v>
      </c>
      <c r="J35" s="62">
        <v>439974.17</v>
      </c>
      <c r="K35" s="62">
        <v>1</v>
      </c>
      <c r="S35" s="62">
        <v>2563303.2200000002</v>
      </c>
      <c r="T35" s="52">
        <v>647587.98</v>
      </c>
      <c r="W35" s="52">
        <v>67160</v>
      </c>
      <c r="Y35" s="290">
        <v>194458</v>
      </c>
      <c r="AB35" s="290">
        <v>70281.36</v>
      </c>
      <c r="AC35" s="290">
        <v>57817.599999999999</v>
      </c>
      <c r="AE35" s="77">
        <f t="shared" si="1"/>
        <v>430768.79000000004</v>
      </c>
      <c r="AF35" s="44">
        <f t="shared" si="2"/>
        <v>0</v>
      </c>
      <c r="AG35" s="32">
        <f t="shared" si="7"/>
        <v>430768.79000000004</v>
      </c>
      <c r="AH35" s="29">
        <f t="shared" si="3"/>
        <v>714747.98</v>
      </c>
      <c r="AI35" s="47">
        <f t="shared" si="4"/>
        <v>322556.95999999996</v>
      </c>
      <c r="AJ35" s="32">
        <f t="shared" si="5"/>
        <v>392191.02</v>
      </c>
    </row>
    <row r="36" spans="1:36" x14ac:dyDescent="0.2">
      <c r="A36" s="107" t="s">
        <v>182</v>
      </c>
      <c r="B36" s="107" t="s">
        <v>225</v>
      </c>
      <c r="C36" s="107">
        <v>6255</v>
      </c>
      <c r="D36" s="107" t="s">
        <v>227</v>
      </c>
      <c r="E36" s="62" t="s">
        <v>227</v>
      </c>
      <c r="F36" s="288">
        <v>1213614.44</v>
      </c>
      <c r="G36" s="288">
        <v>3378</v>
      </c>
      <c r="H36" s="288">
        <v>35434.07</v>
      </c>
      <c r="I36" s="62">
        <v>832973.91</v>
      </c>
      <c r="J36" s="62">
        <v>102620.3</v>
      </c>
      <c r="M36" s="289">
        <v>18979</v>
      </c>
      <c r="N36" s="289">
        <v>159290</v>
      </c>
      <c r="O36" s="289">
        <v>5000</v>
      </c>
      <c r="S36" s="62">
        <v>3551030.77</v>
      </c>
      <c r="T36" s="52">
        <v>287963.32</v>
      </c>
      <c r="W36" s="52">
        <v>314173.28000000003</v>
      </c>
      <c r="Y36" s="290">
        <v>436243.28</v>
      </c>
      <c r="AB36" s="290">
        <v>64825.41</v>
      </c>
      <c r="AC36" s="290">
        <v>24189.22</v>
      </c>
      <c r="AE36" s="77">
        <f t="shared" si="1"/>
        <v>1252426.51</v>
      </c>
      <c r="AF36" s="44">
        <f t="shared" si="2"/>
        <v>183269</v>
      </c>
      <c r="AG36" s="32">
        <f t="shared" si="7"/>
        <v>1069157.51</v>
      </c>
      <c r="AH36" s="29">
        <f t="shared" si="3"/>
        <v>602136.60000000009</v>
      </c>
      <c r="AI36" s="47">
        <f t="shared" si="4"/>
        <v>525257.91</v>
      </c>
      <c r="AJ36" s="32">
        <f t="shared" si="5"/>
        <v>76878.690000000061</v>
      </c>
    </row>
    <row r="37" spans="1:36" x14ac:dyDescent="0.2">
      <c r="A37" s="107" t="s">
        <v>182</v>
      </c>
      <c r="B37" s="107" t="s">
        <v>225</v>
      </c>
      <c r="C37" s="107">
        <v>4295</v>
      </c>
      <c r="D37" s="107" t="s">
        <v>228</v>
      </c>
      <c r="E37" s="62" t="s">
        <v>228</v>
      </c>
      <c r="F37" s="288">
        <v>450928.99</v>
      </c>
      <c r="G37" s="288">
        <v>10484</v>
      </c>
      <c r="H37" s="288">
        <v>4912.04</v>
      </c>
      <c r="I37" s="62">
        <v>493068.29</v>
      </c>
      <c r="J37" s="62">
        <v>320799.76</v>
      </c>
      <c r="M37" s="289">
        <v>9916.7000000000007</v>
      </c>
      <c r="N37" s="289">
        <v>26480</v>
      </c>
      <c r="O37" s="289">
        <v>173</v>
      </c>
      <c r="R37" s="62">
        <v>-18121.43</v>
      </c>
      <c r="S37" s="62">
        <v>1930924.79</v>
      </c>
      <c r="T37" s="52">
        <v>188000.47</v>
      </c>
      <c r="W37" s="52">
        <v>124320</v>
      </c>
      <c r="Y37" s="290">
        <v>183280</v>
      </c>
      <c r="AB37" s="290">
        <v>47064.22</v>
      </c>
      <c r="AC37" s="290">
        <v>56184.480000000003</v>
      </c>
      <c r="AE37" s="77">
        <f t="shared" si="1"/>
        <v>466325.02999999997</v>
      </c>
      <c r="AF37" s="44">
        <f t="shared" si="2"/>
        <v>36569.699999999997</v>
      </c>
      <c r="AG37" s="32">
        <f t="shared" si="7"/>
        <v>429755.32999999996</v>
      </c>
      <c r="AH37" s="29">
        <f t="shared" si="3"/>
        <v>312320.46999999997</v>
      </c>
      <c r="AI37" s="47">
        <f t="shared" si="4"/>
        <v>286528.7</v>
      </c>
      <c r="AJ37" s="32">
        <f t="shared" si="5"/>
        <v>25791.76999999996</v>
      </c>
    </row>
    <row r="38" spans="1:36" x14ac:dyDescent="0.2">
      <c r="A38" s="107" t="s">
        <v>182</v>
      </c>
      <c r="B38" s="107" t="s">
        <v>225</v>
      </c>
      <c r="C38" s="107">
        <v>5791</v>
      </c>
      <c r="D38" s="107" t="s">
        <v>229</v>
      </c>
      <c r="E38" s="62" t="s">
        <v>229</v>
      </c>
      <c r="F38" s="288">
        <v>124879.3</v>
      </c>
      <c r="G38" s="288">
        <v>11738</v>
      </c>
      <c r="H38" s="288">
        <v>6413.32</v>
      </c>
      <c r="I38" s="62">
        <v>281337.55</v>
      </c>
      <c r="J38" s="62">
        <v>252733.93</v>
      </c>
      <c r="M38" s="289">
        <v>31526.05</v>
      </c>
      <c r="N38" s="289">
        <v>195120</v>
      </c>
      <c r="O38" s="289">
        <v>9069.35</v>
      </c>
      <c r="S38" s="62">
        <v>2854572.07</v>
      </c>
      <c r="T38" s="52">
        <v>250773.7</v>
      </c>
      <c r="W38" s="52">
        <v>54012</v>
      </c>
      <c r="Y38" s="290">
        <v>178249</v>
      </c>
      <c r="AA38" s="290">
        <v>760</v>
      </c>
      <c r="AB38" s="290">
        <v>132439.54</v>
      </c>
      <c r="AC38" s="290">
        <v>76646.100000000006</v>
      </c>
      <c r="AD38" s="290">
        <v>48000</v>
      </c>
      <c r="AE38" s="77">
        <f t="shared" si="1"/>
        <v>143030.62</v>
      </c>
      <c r="AF38" s="44">
        <f t="shared" si="2"/>
        <v>235715.4</v>
      </c>
      <c r="AG38" s="32">
        <f t="shared" si="7"/>
        <v>-92684.78</v>
      </c>
      <c r="AH38" s="29">
        <f t="shared" si="3"/>
        <v>304785.7</v>
      </c>
      <c r="AI38" s="47">
        <f t="shared" si="4"/>
        <v>436094.64</v>
      </c>
      <c r="AJ38" s="32">
        <f t="shared" si="5"/>
        <v>-131308.94</v>
      </c>
    </row>
    <row r="39" spans="1:36" x14ac:dyDescent="0.2">
      <c r="A39" s="107" t="s">
        <v>182</v>
      </c>
      <c r="B39" s="107" t="s">
        <v>225</v>
      </c>
      <c r="C39" s="107">
        <v>2483</v>
      </c>
      <c r="D39" s="107" t="s">
        <v>230</v>
      </c>
      <c r="E39" s="62" t="s">
        <v>230</v>
      </c>
      <c r="F39" s="288">
        <v>538393.24</v>
      </c>
      <c r="G39" s="288">
        <v>29941.5</v>
      </c>
      <c r="H39" s="288">
        <v>24656.81</v>
      </c>
      <c r="I39" s="62">
        <v>568888.89</v>
      </c>
      <c r="J39" s="62">
        <v>94427.14</v>
      </c>
      <c r="M39" s="289">
        <v>10000.75</v>
      </c>
      <c r="P39" s="62">
        <v>20000</v>
      </c>
      <c r="Q39" s="62">
        <v>-261641.49</v>
      </c>
      <c r="S39" s="62">
        <v>1440362.48</v>
      </c>
      <c r="T39" s="52">
        <v>199518.27</v>
      </c>
      <c r="V39" s="52">
        <v>3.11</v>
      </c>
      <c r="W39" s="52">
        <v>136416.20000000001</v>
      </c>
      <c r="Y39" s="290">
        <v>174836.2</v>
      </c>
      <c r="AB39" s="290">
        <v>82696.039999999994</v>
      </c>
      <c r="AC39" s="290">
        <v>22896.5</v>
      </c>
      <c r="AE39" s="77">
        <f t="shared" si="1"/>
        <v>592991.55000000005</v>
      </c>
      <c r="AF39" s="44">
        <f t="shared" si="2"/>
        <v>10000.75</v>
      </c>
      <c r="AG39" s="32">
        <f t="shared" si="7"/>
        <v>582990.80000000005</v>
      </c>
      <c r="AH39" s="29">
        <f t="shared" si="3"/>
        <v>335937.57999999996</v>
      </c>
      <c r="AI39" s="47">
        <f t="shared" si="4"/>
        <v>280428.74</v>
      </c>
      <c r="AJ39" s="32">
        <f t="shared" si="5"/>
        <v>55508.839999999967</v>
      </c>
    </row>
    <row r="40" spans="1:36" x14ac:dyDescent="0.2">
      <c r="A40" s="107" t="s">
        <v>182</v>
      </c>
      <c r="B40" s="107" t="s">
        <v>225</v>
      </c>
      <c r="C40" s="107">
        <v>2151</v>
      </c>
      <c r="D40" s="107" t="s">
        <v>231</v>
      </c>
      <c r="E40" s="62" t="s">
        <v>231</v>
      </c>
      <c r="F40" s="288">
        <v>426535.9</v>
      </c>
      <c r="G40" s="288">
        <v>12219.19</v>
      </c>
      <c r="H40" s="288">
        <v>15478.82</v>
      </c>
      <c r="I40" s="62">
        <v>101268.79</v>
      </c>
      <c r="J40" s="62">
        <v>257255.56</v>
      </c>
      <c r="M40" s="289">
        <v>9262.5</v>
      </c>
      <c r="N40" s="289">
        <v>30000</v>
      </c>
      <c r="R40" s="62">
        <v>100154.92</v>
      </c>
      <c r="S40" s="62">
        <v>455164.99</v>
      </c>
      <c r="T40" s="52">
        <v>204593.59</v>
      </c>
      <c r="W40" s="52">
        <v>166101.54</v>
      </c>
      <c r="Y40" s="290">
        <v>297358.53999999998</v>
      </c>
      <c r="AB40" s="290">
        <v>75835.149999999994</v>
      </c>
      <c r="AC40" s="290">
        <v>9651.08</v>
      </c>
      <c r="AE40" s="77">
        <f t="shared" si="1"/>
        <v>454233.91000000003</v>
      </c>
      <c r="AF40" s="44">
        <f t="shared" si="2"/>
        <v>39262.5</v>
      </c>
      <c r="AG40" s="32">
        <f t="shared" si="7"/>
        <v>414971.41000000003</v>
      </c>
      <c r="AH40" s="29">
        <f t="shared" si="3"/>
        <v>370695.13</v>
      </c>
      <c r="AI40" s="47">
        <f t="shared" si="4"/>
        <v>382844.76999999996</v>
      </c>
      <c r="AJ40" s="32">
        <f t="shared" si="5"/>
        <v>-12149.639999999956</v>
      </c>
    </row>
    <row r="41" spans="1:36" x14ac:dyDescent="0.2">
      <c r="A41" s="107" t="s">
        <v>182</v>
      </c>
      <c r="B41" s="107" t="s">
        <v>225</v>
      </c>
      <c r="C41" s="107">
        <v>2636</v>
      </c>
      <c r="D41" s="107" t="s">
        <v>232</v>
      </c>
      <c r="E41" s="62" t="s">
        <v>232</v>
      </c>
      <c r="F41" s="288">
        <v>427778.64</v>
      </c>
      <c r="G41" s="288">
        <v>218</v>
      </c>
      <c r="H41" s="288">
        <v>45314.77</v>
      </c>
      <c r="I41" s="62">
        <v>295562.75</v>
      </c>
      <c r="J41" s="62">
        <v>183267.27</v>
      </c>
      <c r="M41" s="289">
        <v>9252</v>
      </c>
      <c r="N41" s="289">
        <v>243602.88</v>
      </c>
      <c r="O41" s="289">
        <v>6210.05</v>
      </c>
      <c r="R41" s="62">
        <v>-72483.31</v>
      </c>
      <c r="S41" s="62">
        <v>1976836.89</v>
      </c>
      <c r="T41" s="52">
        <v>247893.82</v>
      </c>
      <c r="W41" s="52">
        <v>151372.14000000001</v>
      </c>
      <c r="Y41" s="290">
        <v>198890.14</v>
      </c>
      <c r="AA41" s="290">
        <v>1600</v>
      </c>
      <c r="AB41" s="290">
        <v>63595.29</v>
      </c>
      <c r="AC41" s="290">
        <v>31118.14</v>
      </c>
      <c r="AE41" s="77">
        <f t="shared" si="1"/>
        <v>473311.41000000003</v>
      </c>
      <c r="AF41" s="44">
        <f t="shared" si="2"/>
        <v>259064.93</v>
      </c>
      <c r="AG41" s="32">
        <f t="shared" si="7"/>
        <v>214246.48000000004</v>
      </c>
      <c r="AH41" s="29">
        <f t="shared" si="3"/>
        <v>399265.96</v>
      </c>
      <c r="AI41" s="47">
        <f t="shared" si="4"/>
        <v>295203.57</v>
      </c>
      <c r="AJ41" s="32">
        <f t="shared" si="5"/>
        <v>104062.39000000001</v>
      </c>
    </row>
    <row r="42" spans="1:36" x14ac:dyDescent="0.2">
      <c r="A42" s="107" t="s">
        <v>182</v>
      </c>
      <c r="B42" s="107" t="s">
        <v>225</v>
      </c>
      <c r="C42" s="107">
        <v>4545</v>
      </c>
      <c r="D42" s="107" t="s">
        <v>233</v>
      </c>
      <c r="E42" s="62" t="s">
        <v>233</v>
      </c>
      <c r="F42" s="288">
        <v>417867.62</v>
      </c>
      <c r="G42" s="288">
        <v>17547</v>
      </c>
      <c r="H42" s="288">
        <v>92080.2</v>
      </c>
      <c r="I42" s="62">
        <v>645630.96</v>
      </c>
      <c r="J42" s="62">
        <v>272351.25</v>
      </c>
      <c r="M42" s="289">
        <v>14197.01</v>
      </c>
      <c r="N42" s="289">
        <v>30325</v>
      </c>
      <c r="O42" s="289">
        <v>2992.66</v>
      </c>
      <c r="R42" s="62">
        <v>722</v>
      </c>
      <c r="S42" s="62">
        <v>1732965.71</v>
      </c>
      <c r="T42" s="52">
        <v>265582.01</v>
      </c>
      <c r="U42" s="52">
        <v>7200</v>
      </c>
      <c r="W42" s="52">
        <v>111832.5</v>
      </c>
      <c r="Y42" s="290">
        <v>225547.5</v>
      </c>
      <c r="AB42" s="290">
        <v>190596.27</v>
      </c>
      <c r="AC42" s="290">
        <v>37177.699999999997</v>
      </c>
      <c r="AE42" s="77">
        <f t="shared" si="1"/>
        <v>527494.81999999995</v>
      </c>
      <c r="AF42" s="44">
        <f t="shared" si="2"/>
        <v>47514.67</v>
      </c>
      <c r="AG42" s="32">
        <f t="shared" si="7"/>
        <v>479980.14999999997</v>
      </c>
      <c r="AH42" s="29">
        <f t="shared" si="3"/>
        <v>384614.51</v>
      </c>
      <c r="AI42" s="47">
        <f t="shared" si="4"/>
        <v>453321.47000000003</v>
      </c>
      <c r="AJ42" s="32">
        <f t="shared" si="5"/>
        <v>-68706.960000000021</v>
      </c>
    </row>
    <row r="43" spans="1:36" x14ac:dyDescent="0.2">
      <c r="A43" s="107" t="s">
        <v>182</v>
      </c>
      <c r="B43" s="107" t="s">
        <v>225</v>
      </c>
      <c r="C43" s="107">
        <v>2870</v>
      </c>
      <c r="D43" s="107" t="s">
        <v>234</v>
      </c>
      <c r="E43" s="62" t="s">
        <v>234</v>
      </c>
      <c r="F43" s="288">
        <v>615365.30000000005</v>
      </c>
      <c r="G43" s="288">
        <v>35445.58</v>
      </c>
      <c r="H43" s="288">
        <v>82988.02</v>
      </c>
      <c r="I43" s="62">
        <v>555651.46</v>
      </c>
      <c r="J43" s="62">
        <v>165245.06</v>
      </c>
      <c r="M43" s="289">
        <v>10930.32</v>
      </c>
      <c r="S43" s="62">
        <v>2083523.09</v>
      </c>
      <c r="T43" s="52">
        <v>246071.67</v>
      </c>
      <c r="W43" s="52">
        <v>117295.5</v>
      </c>
      <c r="Y43" s="290">
        <v>202935.5</v>
      </c>
      <c r="AB43" s="290">
        <v>66849.149999999994</v>
      </c>
      <c r="AC43" s="290">
        <v>86574.58</v>
      </c>
      <c r="AD43" s="290">
        <v>5200</v>
      </c>
      <c r="AE43" s="77">
        <f t="shared" si="1"/>
        <v>733798.9</v>
      </c>
      <c r="AF43" s="44">
        <f t="shared" si="2"/>
        <v>10930.32</v>
      </c>
      <c r="AG43" s="32">
        <f t="shared" si="7"/>
        <v>722868.58000000007</v>
      </c>
      <c r="AH43" s="29">
        <f t="shared" si="3"/>
        <v>363367.17000000004</v>
      </c>
      <c r="AI43" s="47">
        <f t="shared" si="4"/>
        <v>361559.23000000004</v>
      </c>
      <c r="AJ43" s="32">
        <f t="shared" si="5"/>
        <v>1807.9400000000023</v>
      </c>
    </row>
    <row r="44" spans="1:36" x14ac:dyDescent="0.2">
      <c r="A44" s="107" t="s">
        <v>182</v>
      </c>
      <c r="B44" s="107" t="s">
        <v>225</v>
      </c>
      <c r="C44" s="107">
        <v>3482</v>
      </c>
      <c r="D44" s="107" t="s">
        <v>235</v>
      </c>
      <c r="E44" s="62" t="s">
        <v>235</v>
      </c>
      <c r="F44" s="288">
        <v>272693.2</v>
      </c>
      <c r="G44" s="288">
        <v>0</v>
      </c>
      <c r="H44" s="288">
        <v>9315.5300000000007</v>
      </c>
      <c r="I44" s="62">
        <v>1137924.46</v>
      </c>
      <c r="J44" s="62">
        <v>299317.51</v>
      </c>
      <c r="L44" s="289">
        <v>0</v>
      </c>
      <c r="M44" s="289">
        <v>12320.15</v>
      </c>
      <c r="T44" s="52">
        <v>36068.04</v>
      </c>
      <c r="W44" s="52">
        <v>119805</v>
      </c>
      <c r="Y44" s="290">
        <v>213071</v>
      </c>
      <c r="AB44" s="290">
        <v>66462.31</v>
      </c>
      <c r="AC44" s="290">
        <v>36337.279999999999</v>
      </c>
      <c r="AE44" s="77">
        <f t="shared" si="1"/>
        <v>282008.73000000004</v>
      </c>
      <c r="AF44" s="44">
        <f t="shared" si="2"/>
        <v>12320.15</v>
      </c>
      <c r="AG44" s="32">
        <f t="shared" si="7"/>
        <v>269688.58</v>
      </c>
      <c r="AH44" s="29">
        <f t="shared" si="3"/>
        <v>155873.04</v>
      </c>
      <c r="AI44" s="47">
        <f t="shared" si="4"/>
        <v>315870.58999999997</v>
      </c>
      <c r="AJ44" s="32">
        <f t="shared" si="5"/>
        <v>-159997.54999999996</v>
      </c>
    </row>
    <row r="45" spans="1:36" x14ac:dyDescent="0.2">
      <c r="A45" s="107" t="s">
        <v>182</v>
      </c>
      <c r="B45" s="107" t="s">
        <v>225</v>
      </c>
      <c r="C45" s="107">
        <v>4225</v>
      </c>
      <c r="D45" s="107" t="s">
        <v>236</v>
      </c>
      <c r="E45" s="62" t="s">
        <v>236</v>
      </c>
      <c r="F45" s="288">
        <v>72159.009999999995</v>
      </c>
      <c r="G45" s="288">
        <v>62754.98</v>
      </c>
      <c r="H45" s="288">
        <v>30453.95</v>
      </c>
      <c r="I45" s="62">
        <v>747624.95999999996</v>
      </c>
      <c r="J45" s="62">
        <v>335494.43</v>
      </c>
      <c r="M45" s="289">
        <v>15663.64</v>
      </c>
      <c r="O45" s="289">
        <v>2770.73</v>
      </c>
      <c r="S45" s="62">
        <v>1500565.11</v>
      </c>
      <c r="T45" s="52">
        <v>288860.31</v>
      </c>
      <c r="W45" s="52">
        <v>142975</v>
      </c>
      <c r="X45" s="52">
        <v>9200</v>
      </c>
      <c r="Y45" s="290">
        <v>275683</v>
      </c>
      <c r="AB45" s="290">
        <v>138749.20000000001</v>
      </c>
      <c r="AC45" s="290">
        <v>40773.25</v>
      </c>
      <c r="AE45" s="77">
        <f t="shared" si="1"/>
        <v>165367.94</v>
      </c>
      <c r="AF45" s="44">
        <f t="shared" si="2"/>
        <v>18434.37</v>
      </c>
      <c r="AG45" s="32">
        <f t="shared" si="7"/>
        <v>146933.57</v>
      </c>
      <c r="AH45" s="29">
        <f t="shared" si="3"/>
        <v>441035.31</v>
      </c>
      <c r="AI45" s="47">
        <f t="shared" si="4"/>
        <v>455205.45</v>
      </c>
      <c r="AJ45" s="32">
        <f t="shared" si="5"/>
        <v>-14170.140000000014</v>
      </c>
    </row>
    <row r="46" spans="1:36" x14ac:dyDescent="0.2">
      <c r="A46" s="107" t="s">
        <v>182</v>
      </c>
      <c r="B46" s="107" t="s">
        <v>225</v>
      </c>
      <c r="C46" s="107">
        <v>3058</v>
      </c>
      <c r="D46" s="107" t="s">
        <v>238</v>
      </c>
      <c r="E46" s="62" t="s">
        <v>238</v>
      </c>
      <c r="F46" s="288">
        <v>180882.5</v>
      </c>
      <c r="G46" s="288">
        <v>2219</v>
      </c>
      <c r="H46" s="288">
        <v>9459.6299999999992</v>
      </c>
      <c r="I46" s="62">
        <v>39854.53</v>
      </c>
      <c r="J46" s="62">
        <v>266124.84000000003</v>
      </c>
      <c r="K46" s="62">
        <v>1</v>
      </c>
      <c r="M46" s="289">
        <v>13564</v>
      </c>
      <c r="N46" s="289">
        <v>45350</v>
      </c>
      <c r="S46" s="62">
        <v>2280594.58</v>
      </c>
      <c r="T46" s="52">
        <v>212845.92</v>
      </c>
      <c r="W46" s="52">
        <v>273500</v>
      </c>
      <c r="Y46" s="290">
        <v>325840</v>
      </c>
      <c r="AB46" s="290">
        <v>70765.2</v>
      </c>
      <c r="AC46" s="290">
        <v>29203</v>
      </c>
      <c r="AE46" s="77">
        <f t="shared" si="1"/>
        <v>192561.13</v>
      </c>
      <c r="AF46" s="44">
        <f t="shared" si="2"/>
        <v>58914</v>
      </c>
      <c r="AG46" s="32">
        <f t="shared" si="7"/>
        <v>133647.13</v>
      </c>
      <c r="AH46" s="29">
        <f t="shared" si="3"/>
        <v>486345.92000000004</v>
      </c>
      <c r="AI46" s="47">
        <f t="shared" si="4"/>
        <v>425808.2</v>
      </c>
      <c r="AJ46" s="32">
        <f t="shared" si="5"/>
        <v>60537.72000000003</v>
      </c>
    </row>
    <row r="47" spans="1:36" x14ac:dyDescent="0.2">
      <c r="A47" s="107" t="s">
        <v>184</v>
      </c>
      <c r="B47" s="107" t="s">
        <v>240</v>
      </c>
      <c r="C47" s="107">
        <v>2820</v>
      </c>
      <c r="D47" s="107" t="s">
        <v>242</v>
      </c>
      <c r="E47" s="62" t="s">
        <v>242</v>
      </c>
      <c r="F47" s="288">
        <v>399319.37</v>
      </c>
      <c r="G47" s="288">
        <v>18861.5</v>
      </c>
      <c r="H47" s="288">
        <v>9298.0499999999993</v>
      </c>
      <c r="I47" s="62">
        <v>5668995.1500000004</v>
      </c>
      <c r="J47" s="62">
        <v>1017090.81</v>
      </c>
      <c r="L47" s="289">
        <v>0</v>
      </c>
      <c r="M47" s="289">
        <v>27838</v>
      </c>
      <c r="Q47" s="62">
        <v>-1171647.55</v>
      </c>
      <c r="R47" s="62">
        <v>-686582.5</v>
      </c>
      <c r="S47" s="62">
        <v>2114009</v>
      </c>
      <c r="T47" s="52">
        <v>108658.09</v>
      </c>
      <c r="V47" s="52">
        <v>98.67</v>
      </c>
      <c r="W47" s="52">
        <v>136521</v>
      </c>
      <c r="Y47" s="290">
        <v>181601</v>
      </c>
      <c r="AB47" s="290">
        <v>112968.21</v>
      </c>
      <c r="AC47" s="290">
        <v>115207.83</v>
      </c>
      <c r="AE47" s="77">
        <f t="shared" si="1"/>
        <v>427478.92</v>
      </c>
      <c r="AF47" s="44">
        <f t="shared" si="2"/>
        <v>27838</v>
      </c>
      <c r="AG47" s="32">
        <f t="shared" si="7"/>
        <v>399640.92</v>
      </c>
      <c r="AH47" s="29">
        <f t="shared" si="3"/>
        <v>245277.76</v>
      </c>
      <c r="AI47" s="47">
        <f t="shared" si="4"/>
        <v>409777.04000000004</v>
      </c>
      <c r="AJ47" s="32">
        <f t="shared" si="5"/>
        <v>-164499.28000000003</v>
      </c>
    </row>
    <row r="48" spans="1:36" x14ac:dyDescent="0.2">
      <c r="A48" s="107" t="s">
        <v>184</v>
      </c>
      <c r="B48" s="107" t="s">
        <v>240</v>
      </c>
      <c r="C48" s="107">
        <v>3895</v>
      </c>
      <c r="D48" s="107" t="s">
        <v>243</v>
      </c>
      <c r="E48" s="62" t="s">
        <v>243</v>
      </c>
      <c r="F48" s="288">
        <v>201816.29</v>
      </c>
      <c r="G48" s="288">
        <v>26558.05</v>
      </c>
      <c r="H48" s="288">
        <v>42817.18</v>
      </c>
      <c r="I48" s="62">
        <v>3430407.91</v>
      </c>
      <c r="J48" s="62">
        <v>146330.73000000001</v>
      </c>
      <c r="L48" s="289">
        <v>3500</v>
      </c>
      <c r="M48" s="289">
        <v>33814.480000000003</v>
      </c>
      <c r="N48" s="289">
        <v>55000</v>
      </c>
      <c r="O48" s="289">
        <v>0</v>
      </c>
      <c r="Q48" s="62">
        <v>488987.81</v>
      </c>
      <c r="R48" s="62">
        <v>47695.62</v>
      </c>
      <c r="S48" s="62">
        <v>1646714.98</v>
      </c>
      <c r="T48" s="52">
        <v>113159.69</v>
      </c>
      <c r="W48" s="52">
        <v>67221</v>
      </c>
      <c r="Y48" s="290">
        <v>157701</v>
      </c>
      <c r="AB48" s="290">
        <v>145586.96</v>
      </c>
      <c r="AC48" s="290">
        <v>44013.06</v>
      </c>
      <c r="AE48" s="77">
        <f t="shared" si="1"/>
        <v>271191.52</v>
      </c>
      <c r="AF48" s="44">
        <f t="shared" si="2"/>
        <v>92314.48000000001</v>
      </c>
      <c r="AG48" s="32">
        <f t="shared" si="7"/>
        <v>178877.04</v>
      </c>
      <c r="AH48" s="29">
        <f t="shared" si="3"/>
        <v>180380.69</v>
      </c>
      <c r="AI48" s="47">
        <f t="shared" si="4"/>
        <v>347301.01999999996</v>
      </c>
      <c r="AJ48" s="32">
        <f t="shared" si="5"/>
        <v>-166920.32999999996</v>
      </c>
    </row>
    <row r="49" spans="1:36" x14ac:dyDescent="0.2">
      <c r="A49" s="107" t="s">
        <v>184</v>
      </c>
      <c r="B49" s="107" t="s">
        <v>240</v>
      </c>
      <c r="C49" s="107">
        <v>2041</v>
      </c>
      <c r="D49" s="107" t="s">
        <v>244</v>
      </c>
      <c r="E49" s="62" t="s">
        <v>244</v>
      </c>
      <c r="F49" s="288">
        <v>813878.84</v>
      </c>
      <c r="G49" s="288">
        <v>0</v>
      </c>
      <c r="H49" s="288">
        <v>10721.78</v>
      </c>
      <c r="I49" s="62">
        <v>1719879.15</v>
      </c>
      <c r="J49" s="62">
        <v>2108517.63</v>
      </c>
      <c r="K49" s="62">
        <v>73999</v>
      </c>
      <c r="L49" s="289">
        <v>0</v>
      </c>
      <c r="M49" s="289">
        <v>23132</v>
      </c>
      <c r="O49" s="289">
        <v>0</v>
      </c>
      <c r="R49" s="62">
        <v>6943.04</v>
      </c>
      <c r="S49" s="62">
        <v>2273364.33</v>
      </c>
      <c r="T49" s="52">
        <v>59501.96</v>
      </c>
      <c r="V49" s="52">
        <v>1671.62</v>
      </c>
      <c r="W49" s="52">
        <v>108000</v>
      </c>
      <c r="Y49" s="290">
        <v>186640</v>
      </c>
      <c r="AB49" s="290">
        <v>133338.46</v>
      </c>
      <c r="AC49" s="290">
        <v>45649.32</v>
      </c>
      <c r="AE49" s="77">
        <f t="shared" si="1"/>
        <v>824600.62</v>
      </c>
      <c r="AF49" s="44">
        <f t="shared" si="2"/>
        <v>23132</v>
      </c>
      <c r="AG49" s="32">
        <f t="shared" si="7"/>
        <v>801468.62</v>
      </c>
      <c r="AH49" s="29">
        <f t="shared" si="3"/>
        <v>169173.58000000002</v>
      </c>
      <c r="AI49" s="47">
        <f t="shared" si="4"/>
        <v>365627.77999999997</v>
      </c>
      <c r="AJ49" s="32">
        <f t="shared" si="5"/>
        <v>-196454.19999999995</v>
      </c>
    </row>
    <row r="50" spans="1:36" x14ac:dyDescent="0.2">
      <c r="A50" s="107" t="s">
        <v>186</v>
      </c>
      <c r="B50" s="107" t="s">
        <v>246</v>
      </c>
      <c r="C50" s="107">
        <v>2880</v>
      </c>
      <c r="D50" s="107" t="s">
        <v>248</v>
      </c>
      <c r="E50" s="62" t="s">
        <v>248</v>
      </c>
      <c r="F50" s="288">
        <v>179157.6</v>
      </c>
      <c r="G50" s="288">
        <v>1064</v>
      </c>
      <c r="H50" s="288">
        <v>344.84</v>
      </c>
      <c r="I50" s="62">
        <v>223649.21</v>
      </c>
      <c r="J50" s="62">
        <v>670191.18999999994</v>
      </c>
      <c r="L50" s="289">
        <v>0</v>
      </c>
      <c r="M50" s="289">
        <v>0</v>
      </c>
      <c r="R50" s="62">
        <v>181461.1</v>
      </c>
      <c r="S50" s="62">
        <v>2191305.25</v>
      </c>
      <c r="T50" s="52">
        <v>212605.34</v>
      </c>
      <c r="W50" s="52">
        <v>237014.8</v>
      </c>
      <c r="Y50" s="290">
        <v>309034.8</v>
      </c>
      <c r="AB50" s="290">
        <v>63193.21</v>
      </c>
      <c r="AC50" s="290">
        <v>40944.42</v>
      </c>
      <c r="AE50" s="77">
        <f t="shared" si="1"/>
        <v>180566.44</v>
      </c>
      <c r="AF50" s="44">
        <f t="shared" si="2"/>
        <v>0</v>
      </c>
      <c r="AG50" s="32">
        <f t="shared" si="7"/>
        <v>180566.44</v>
      </c>
      <c r="AH50" s="29">
        <f t="shared" si="3"/>
        <v>449620.14</v>
      </c>
      <c r="AI50" s="47">
        <f t="shared" si="4"/>
        <v>413172.43</v>
      </c>
      <c r="AJ50" s="32">
        <f t="shared" si="5"/>
        <v>36447.710000000021</v>
      </c>
    </row>
    <row r="51" spans="1:36" x14ac:dyDescent="0.2">
      <c r="A51" s="107" t="s">
        <v>186</v>
      </c>
      <c r="B51" s="107" t="s">
        <v>246</v>
      </c>
      <c r="C51" s="107">
        <v>9821</v>
      </c>
      <c r="D51" s="107" t="s">
        <v>249</v>
      </c>
      <c r="E51" s="62" t="s">
        <v>249</v>
      </c>
      <c r="F51" s="288">
        <v>1440448.55</v>
      </c>
      <c r="G51" s="288">
        <v>0</v>
      </c>
      <c r="H51" s="288">
        <v>6141.71</v>
      </c>
      <c r="I51" s="62">
        <v>1013184.77</v>
      </c>
      <c r="J51" s="62">
        <v>425792.22</v>
      </c>
      <c r="L51" s="289">
        <v>0</v>
      </c>
      <c r="M51" s="289">
        <v>0</v>
      </c>
      <c r="N51" s="289">
        <v>168474.55</v>
      </c>
      <c r="O51" s="289">
        <v>0</v>
      </c>
      <c r="R51" s="62">
        <v>-84.89</v>
      </c>
      <c r="S51" s="62">
        <v>2281491.52</v>
      </c>
      <c r="T51" s="52">
        <v>475608</v>
      </c>
      <c r="U51" s="52">
        <v>132251</v>
      </c>
      <c r="W51" s="52">
        <v>201310.5</v>
      </c>
      <c r="Y51" s="290">
        <v>356330.5</v>
      </c>
      <c r="Z51" s="290">
        <v>4392.8</v>
      </c>
      <c r="AB51" s="290">
        <v>447757.08</v>
      </c>
      <c r="AC51" s="290">
        <v>42114.26</v>
      </c>
      <c r="AE51" s="77">
        <f t="shared" si="1"/>
        <v>1446590.26</v>
      </c>
      <c r="AF51" s="44">
        <f t="shared" si="2"/>
        <v>168474.55</v>
      </c>
      <c r="AG51" s="32">
        <f t="shared" si="7"/>
        <v>1278115.71</v>
      </c>
      <c r="AH51" s="29">
        <f t="shared" si="3"/>
        <v>809169.5</v>
      </c>
      <c r="AI51" s="47">
        <f t="shared" si="4"/>
        <v>850594.64</v>
      </c>
      <c r="AJ51" s="32">
        <f t="shared" si="5"/>
        <v>-41425.140000000014</v>
      </c>
    </row>
    <row r="52" spans="1:36" x14ac:dyDescent="0.2">
      <c r="A52" s="107" t="s">
        <v>186</v>
      </c>
      <c r="B52" s="107" t="s">
        <v>246</v>
      </c>
      <c r="C52" s="107">
        <v>4858</v>
      </c>
      <c r="D52" s="107" t="s">
        <v>250</v>
      </c>
      <c r="E52" s="62" t="s">
        <v>250</v>
      </c>
      <c r="F52" s="288">
        <v>28752.18</v>
      </c>
      <c r="G52" s="288">
        <v>0</v>
      </c>
      <c r="H52" s="288">
        <v>6095.95</v>
      </c>
      <c r="I52" s="62">
        <v>176504.43</v>
      </c>
      <c r="J52" s="62">
        <v>481013.35</v>
      </c>
      <c r="L52" s="289">
        <v>0</v>
      </c>
      <c r="M52" s="289">
        <v>100000</v>
      </c>
      <c r="N52" s="289">
        <v>179100</v>
      </c>
      <c r="O52" s="289">
        <v>2000</v>
      </c>
      <c r="S52" s="62">
        <v>2647377.69</v>
      </c>
      <c r="T52" s="52">
        <v>196642.31</v>
      </c>
      <c r="W52" s="52">
        <v>222064</v>
      </c>
      <c r="Y52" s="290">
        <v>374924</v>
      </c>
      <c r="AB52" s="290">
        <v>164319.03</v>
      </c>
      <c r="AC52" s="290">
        <v>30140.62</v>
      </c>
      <c r="AE52" s="77">
        <f t="shared" si="1"/>
        <v>34848.129999999997</v>
      </c>
      <c r="AF52" s="44">
        <f t="shared" si="2"/>
        <v>281100</v>
      </c>
      <c r="AG52" s="32">
        <f t="shared" si="7"/>
        <v>-246251.87</v>
      </c>
      <c r="AH52" s="29">
        <f t="shared" si="3"/>
        <v>418706.31</v>
      </c>
      <c r="AI52" s="47">
        <f t="shared" si="4"/>
        <v>569383.65</v>
      </c>
      <c r="AJ52" s="32">
        <f t="shared" si="5"/>
        <v>-150677.34000000003</v>
      </c>
    </row>
    <row r="53" spans="1:36" x14ac:dyDescent="0.2">
      <c r="A53" s="107" t="s">
        <v>186</v>
      </c>
      <c r="B53" s="107" t="s">
        <v>246</v>
      </c>
      <c r="C53" s="107">
        <v>5652</v>
      </c>
      <c r="D53" s="107" t="s">
        <v>251</v>
      </c>
      <c r="E53" s="62" t="s">
        <v>251</v>
      </c>
      <c r="F53" s="288">
        <v>349816.48</v>
      </c>
      <c r="G53" s="288">
        <v>100000</v>
      </c>
      <c r="H53" s="288">
        <v>15287.96</v>
      </c>
      <c r="I53" s="62">
        <v>359311.66</v>
      </c>
      <c r="J53" s="62">
        <v>415250.13</v>
      </c>
      <c r="L53" s="289">
        <v>0</v>
      </c>
      <c r="M53" s="289">
        <v>0</v>
      </c>
      <c r="N53" s="289">
        <v>516732.64</v>
      </c>
      <c r="O53" s="289">
        <v>2809</v>
      </c>
      <c r="S53" s="62">
        <v>4706462.17</v>
      </c>
      <c r="T53" s="52">
        <v>223372.76</v>
      </c>
      <c r="V53" s="52">
        <v>1550.15</v>
      </c>
      <c r="W53" s="52">
        <v>344482.94</v>
      </c>
      <c r="Y53" s="290">
        <v>382637.94</v>
      </c>
      <c r="AA53" s="290">
        <v>1000</v>
      </c>
      <c r="AB53" s="290">
        <v>275447.96000000002</v>
      </c>
      <c r="AC53" s="290">
        <v>36326.18</v>
      </c>
      <c r="AE53" s="77">
        <f t="shared" si="1"/>
        <v>465104.44</v>
      </c>
      <c r="AF53" s="44">
        <f t="shared" si="2"/>
        <v>519541.64</v>
      </c>
      <c r="AG53" s="32">
        <f t="shared" si="7"/>
        <v>-54437.200000000012</v>
      </c>
      <c r="AH53" s="29">
        <f t="shared" si="3"/>
        <v>569405.85</v>
      </c>
      <c r="AI53" s="47">
        <f t="shared" si="4"/>
        <v>695412.08000000007</v>
      </c>
      <c r="AJ53" s="32">
        <f t="shared" si="5"/>
        <v>-126006.2300000001</v>
      </c>
    </row>
    <row r="54" spans="1:36" x14ac:dyDescent="0.2">
      <c r="A54" s="107" t="s">
        <v>188</v>
      </c>
      <c r="B54" s="107" t="s">
        <v>253</v>
      </c>
      <c r="C54" s="107">
        <v>2823</v>
      </c>
      <c r="D54" s="107" t="s">
        <v>255</v>
      </c>
      <c r="E54" s="62" t="s">
        <v>255</v>
      </c>
      <c r="F54" s="288">
        <v>481869.25</v>
      </c>
      <c r="G54" s="288">
        <v>3448</v>
      </c>
      <c r="H54" s="288">
        <v>150414.49</v>
      </c>
      <c r="I54" s="62">
        <v>1604663.4</v>
      </c>
      <c r="J54" s="62">
        <v>426211.97</v>
      </c>
      <c r="K54" s="62">
        <v>0</v>
      </c>
      <c r="N54" s="289">
        <v>746755</v>
      </c>
      <c r="O54" s="289">
        <v>1648</v>
      </c>
      <c r="R54" s="62">
        <v>1144643.6399999999</v>
      </c>
      <c r="S54" s="62">
        <v>954921</v>
      </c>
      <c r="T54" s="52">
        <v>296753.96000000002</v>
      </c>
      <c r="W54" s="52">
        <v>158980</v>
      </c>
      <c r="X54" s="52">
        <v>9200</v>
      </c>
      <c r="Y54" s="290">
        <v>250370</v>
      </c>
      <c r="AB54" s="290">
        <v>157563.93</v>
      </c>
      <c r="AC54" s="290">
        <v>38360.559999999998</v>
      </c>
      <c r="AD54" s="290">
        <v>200000</v>
      </c>
      <c r="AE54" s="77">
        <f t="shared" si="1"/>
        <v>635731.74</v>
      </c>
      <c r="AF54" s="44">
        <f t="shared" si="2"/>
        <v>748403</v>
      </c>
      <c r="AG54" s="32">
        <f t="shared" si="7"/>
        <v>-112671.26000000001</v>
      </c>
      <c r="AH54" s="29">
        <f t="shared" si="3"/>
        <v>464933.96</v>
      </c>
      <c r="AI54" s="47">
        <f t="shared" si="4"/>
        <v>646294.49</v>
      </c>
      <c r="AJ54" s="32">
        <f t="shared" si="5"/>
        <v>-181360.52999999997</v>
      </c>
    </row>
    <row r="55" spans="1:36" x14ac:dyDescent="0.2">
      <c r="A55" s="107" t="s">
        <v>188</v>
      </c>
      <c r="B55" s="107" t="s">
        <v>253</v>
      </c>
      <c r="C55" s="107">
        <v>4818</v>
      </c>
      <c r="D55" s="107" t="s">
        <v>256</v>
      </c>
      <c r="E55" s="62" t="s">
        <v>256</v>
      </c>
      <c r="F55" s="288">
        <v>1428229.55</v>
      </c>
      <c r="G55" s="288">
        <v>35800</v>
      </c>
      <c r="H55" s="288">
        <v>39387.81</v>
      </c>
      <c r="I55" s="62">
        <v>742243</v>
      </c>
      <c r="J55" s="62">
        <v>437676.11</v>
      </c>
      <c r="N55" s="289">
        <v>147408.63</v>
      </c>
      <c r="O55" s="289">
        <v>2242122.5</v>
      </c>
      <c r="R55" s="62">
        <v>-1727657.13</v>
      </c>
      <c r="S55" s="62">
        <v>2528782.23</v>
      </c>
      <c r="T55" s="52">
        <v>365038.32</v>
      </c>
      <c r="W55" s="52">
        <v>238630</v>
      </c>
      <c r="X55" s="52">
        <v>9200</v>
      </c>
      <c r="Y55" s="290">
        <v>353250</v>
      </c>
      <c r="Z55" s="290">
        <v>10002</v>
      </c>
      <c r="AB55" s="290">
        <v>699766.76</v>
      </c>
      <c r="AC55" s="290">
        <v>57169.32</v>
      </c>
      <c r="AE55" s="77">
        <f t="shared" si="1"/>
        <v>1503417.36</v>
      </c>
      <c r="AF55" s="44">
        <f t="shared" si="2"/>
        <v>2389531.13</v>
      </c>
      <c r="AG55" s="32">
        <f t="shared" si="7"/>
        <v>-886113.76999999979</v>
      </c>
      <c r="AH55" s="29">
        <f t="shared" si="3"/>
        <v>612868.32000000007</v>
      </c>
      <c r="AI55" s="47">
        <f t="shared" si="4"/>
        <v>1120188.08</v>
      </c>
      <c r="AJ55" s="32">
        <f t="shared" si="5"/>
        <v>-507319.76</v>
      </c>
    </row>
    <row r="56" spans="1:36" x14ac:dyDescent="0.2">
      <c r="A56" s="107" t="s">
        <v>188</v>
      </c>
      <c r="B56" s="107" t="s">
        <v>253</v>
      </c>
      <c r="C56" s="107">
        <v>2500</v>
      </c>
      <c r="D56" s="107" t="s">
        <v>257</v>
      </c>
      <c r="E56" s="62" t="s">
        <v>257</v>
      </c>
      <c r="F56" s="288">
        <v>174695.52</v>
      </c>
      <c r="G56" s="288">
        <v>0</v>
      </c>
      <c r="H56" s="288">
        <v>63475.27</v>
      </c>
      <c r="I56" s="62">
        <v>1017329.3</v>
      </c>
      <c r="J56" s="62">
        <v>134424.07999999999</v>
      </c>
      <c r="N56" s="289">
        <v>147273</v>
      </c>
      <c r="O56" s="289">
        <v>1394.09</v>
      </c>
      <c r="R56" s="62">
        <v>-1260569.22</v>
      </c>
      <c r="S56" s="62">
        <v>2500517.0699999998</v>
      </c>
      <c r="T56" s="52">
        <v>218585.2</v>
      </c>
      <c r="W56" s="52">
        <v>234160</v>
      </c>
      <c r="X56" s="52">
        <v>3000</v>
      </c>
      <c r="Y56" s="290">
        <v>305030</v>
      </c>
      <c r="Z56" s="290">
        <v>11368</v>
      </c>
      <c r="AB56" s="290">
        <v>102553.8</v>
      </c>
      <c r="AC56" s="290">
        <v>31484.17</v>
      </c>
      <c r="AD56" s="290">
        <v>4000</v>
      </c>
      <c r="AE56" s="77">
        <f t="shared" si="1"/>
        <v>238170.78999999998</v>
      </c>
      <c r="AF56" s="44">
        <f t="shared" si="2"/>
        <v>148667.09</v>
      </c>
      <c r="AG56" s="32">
        <f t="shared" si="7"/>
        <v>89503.699999999983</v>
      </c>
      <c r="AH56" s="29">
        <f t="shared" si="3"/>
        <v>455745.2</v>
      </c>
      <c r="AI56" s="47">
        <f t="shared" si="4"/>
        <v>454435.97</v>
      </c>
      <c r="AJ56" s="32">
        <f t="shared" si="5"/>
        <v>1309.2300000000396</v>
      </c>
    </row>
    <row r="57" spans="1:36" x14ac:dyDescent="0.2">
      <c r="A57" s="107" t="s">
        <v>188</v>
      </c>
      <c r="B57" s="107" t="s">
        <v>253</v>
      </c>
      <c r="C57" s="107">
        <v>4429</v>
      </c>
      <c r="D57" s="107" t="s">
        <v>258</v>
      </c>
      <c r="E57" s="62" t="s">
        <v>258</v>
      </c>
      <c r="F57" s="288">
        <v>571886.53</v>
      </c>
      <c r="G57" s="288">
        <v>0</v>
      </c>
      <c r="H57" s="288">
        <v>64211.43</v>
      </c>
      <c r="I57" s="62">
        <v>592311.12</v>
      </c>
      <c r="J57" s="62">
        <v>451510.72</v>
      </c>
      <c r="N57" s="289">
        <v>625360</v>
      </c>
      <c r="O57" s="289">
        <v>0</v>
      </c>
      <c r="R57" s="62">
        <v>-737834.25</v>
      </c>
      <c r="S57" s="62">
        <v>1946573.94</v>
      </c>
      <c r="T57" s="52">
        <v>271001.40999999997</v>
      </c>
      <c r="W57" s="52">
        <v>214900</v>
      </c>
      <c r="X57" s="52">
        <v>14400</v>
      </c>
      <c r="Y57" s="290">
        <v>353599</v>
      </c>
      <c r="Z57" s="290">
        <v>6784</v>
      </c>
      <c r="AB57" s="290">
        <v>239440.8</v>
      </c>
      <c r="AC57" s="290">
        <v>54657.5</v>
      </c>
      <c r="AE57" s="77">
        <f t="shared" si="1"/>
        <v>636097.96000000008</v>
      </c>
      <c r="AF57" s="44">
        <f t="shared" si="2"/>
        <v>625360</v>
      </c>
      <c r="AG57" s="32">
        <f t="shared" si="7"/>
        <v>10737.960000000079</v>
      </c>
      <c r="AH57" s="29">
        <f t="shared" si="3"/>
        <v>500301.41</v>
      </c>
      <c r="AI57" s="47">
        <f t="shared" si="4"/>
        <v>654481.30000000005</v>
      </c>
      <c r="AJ57" s="32">
        <f t="shared" si="5"/>
        <v>-154179.89000000007</v>
      </c>
    </row>
    <row r="58" spans="1:36" x14ac:dyDescent="0.2">
      <c r="A58" s="107" t="s">
        <v>188</v>
      </c>
      <c r="B58" s="107" t="s">
        <v>253</v>
      </c>
      <c r="C58" s="107">
        <v>3247</v>
      </c>
      <c r="D58" s="107" t="s">
        <v>259</v>
      </c>
      <c r="E58" s="62" t="s">
        <v>259</v>
      </c>
      <c r="F58" s="288">
        <v>536214.18000000005</v>
      </c>
      <c r="G58" s="288">
        <v>0</v>
      </c>
      <c r="H58" s="288">
        <v>56336.75</v>
      </c>
      <c r="I58" s="62">
        <v>235116.67</v>
      </c>
      <c r="J58" s="62">
        <v>106712.08</v>
      </c>
      <c r="N58" s="289">
        <v>96300</v>
      </c>
      <c r="O58" s="289">
        <v>474</v>
      </c>
      <c r="R58" s="62">
        <v>-375244.52</v>
      </c>
      <c r="S58" s="62">
        <v>980950.37</v>
      </c>
      <c r="T58" s="52">
        <v>604614.67000000004</v>
      </c>
      <c r="W58" s="52">
        <v>207570</v>
      </c>
      <c r="X58" s="52">
        <v>3000</v>
      </c>
      <c r="Y58" s="290">
        <v>234886</v>
      </c>
      <c r="Z58" s="290">
        <v>2824</v>
      </c>
      <c r="AB58" s="290">
        <v>334733.03999999998</v>
      </c>
      <c r="AC58" s="290">
        <v>10841.8</v>
      </c>
      <c r="AE58" s="77">
        <f t="shared" si="1"/>
        <v>592550.93000000005</v>
      </c>
      <c r="AF58" s="44">
        <f t="shared" si="2"/>
        <v>96774</v>
      </c>
      <c r="AG58" s="32">
        <f t="shared" si="7"/>
        <v>495776.93000000005</v>
      </c>
      <c r="AH58" s="29">
        <f t="shared" si="3"/>
        <v>815184.67</v>
      </c>
      <c r="AI58" s="47">
        <f t="shared" si="4"/>
        <v>583284.84000000008</v>
      </c>
      <c r="AJ58" s="32">
        <f t="shared" si="5"/>
        <v>231899.82999999996</v>
      </c>
    </row>
    <row r="59" spans="1:36" x14ac:dyDescent="0.2">
      <c r="A59" s="121" t="s">
        <v>188</v>
      </c>
      <c r="B59" s="121" t="s">
        <v>253</v>
      </c>
      <c r="C59" s="121">
        <v>1126</v>
      </c>
      <c r="D59" s="121" t="s">
        <v>260</v>
      </c>
      <c r="E59" s="62" t="s">
        <v>260</v>
      </c>
      <c r="F59" s="288">
        <v>267965.46000000002</v>
      </c>
      <c r="G59" s="288">
        <v>0</v>
      </c>
      <c r="H59" s="288">
        <v>18093.62</v>
      </c>
      <c r="I59" s="62">
        <v>1084181.07</v>
      </c>
      <c r="J59" s="62">
        <v>49469.17</v>
      </c>
      <c r="N59" s="289">
        <v>221900</v>
      </c>
      <c r="O59" s="289">
        <v>501.1</v>
      </c>
      <c r="R59" s="62">
        <v>-461117.96</v>
      </c>
      <c r="S59" s="62">
        <v>1692734.22</v>
      </c>
      <c r="T59" s="52">
        <v>65567.520000000004</v>
      </c>
      <c r="W59" s="52">
        <v>146090</v>
      </c>
      <c r="X59" s="52">
        <v>12200</v>
      </c>
      <c r="Y59" s="290">
        <v>183901.1</v>
      </c>
      <c r="Z59" s="290">
        <v>380</v>
      </c>
      <c r="AB59" s="290">
        <v>48784.84</v>
      </c>
      <c r="AC59" s="290">
        <v>25099.62</v>
      </c>
      <c r="AE59" s="77">
        <f t="shared" si="1"/>
        <v>286059.08</v>
      </c>
      <c r="AF59" s="44">
        <f t="shared" si="2"/>
        <v>222401.1</v>
      </c>
      <c r="AG59" s="32">
        <f t="shared" si="7"/>
        <v>63657.98000000001</v>
      </c>
      <c r="AH59" s="29">
        <f t="shared" si="3"/>
        <v>223857.52000000002</v>
      </c>
      <c r="AI59" s="47">
        <f t="shared" si="4"/>
        <v>258165.56</v>
      </c>
      <c r="AJ59" s="32">
        <f t="shared" si="5"/>
        <v>-34308.039999999979</v>
      </c>
    </row>
    <row r="60" spans="1:36" s="75" customFormat="1" x14ac:dyDescent="0.2">
      <c r="A60" s="107" t="s">
        <v>190</v>
      </c>
      <c r="B60" s="107" t="s">
        <v>262</v>
      </c>
      <c r="C60" s="107">
        <v>3728</v>
      </c>
      <c r="D60" s="107" t="s">
        <v>264</v>
      </c>
      <c r="E60" s="62" t="s">
        <v>264</v>
      </c>
      <c r="F60" s="288">
        <v>289882.26</v>
      </c>
      <c r="G60" s="288">
        <v>0</v>
      </c>
      <c r="H60" s="288">
        <v>15592.38</v>
      </c>
      <c r="I60" s="62">
        <v>823317.34</v>
      </c>
      <c r="J60" s="62">
        <v>-477690.09</v>
      </c>
      <c r="K60" s="62"/>
      <c r="L60" s="289">
        <v>49591</v>
      </c>
      <c r="M60" s="289">
        <v>23387.16</v>
      </c>
      <c r="N60" s="289">
        <v>622319</v>
      </c>
      <c r="O60" s="289"/>
      <c r="P60" s="62"/>
      <c r="Q60" s="62"/>
      <c r="R60" s="62">
        <v>-2127372.7599999998</v>
      </c>
      <c r="S60" s="62">
        <v>2210713.7999999998</v>
      </c>
      <c r="T60" s="52">
        <v>234825.99</v>
      </c>
      <c r="U60" s="52"/>
      <c r="V60" s="52"/>
      <c r="W60" s="52">
        <v>152408.4</v>
      </c>
      <c r="X60" s="52"/>
      <c r="Y60" s="290">
        <v>218848.4</v>
      </c>
      <c r="Z60" s="290"/>
      <c r="AA60" s="290">
        <v>832</v>
      </c>
      <c r="AB60" s="290">
        <v>246235.77</v>
      </c>
      <c r="AC60" s="290">
        <v>26485.1</v>
      </c>
      <c r="AD60" s="290"/>
      <c r="AE60" s="77">
        <f t="shared" si="1"/>
        <v>305474.64</v>
      </c>
      <c r="AF60" s="44">
        <f t="shared" si="2"/>
        <v>695297.16</v>
      </c>
      <c r="AG60" s="32">
        <f t="shared" si="7"/>
        <v>-389822.52</v>
      </c>
      <c r="AH60" s="29">
        <f t="shared" si="3"/>
        <v>387234.39</v>
      </c>
      <c r="AI60" s="47">
        <f t="shared" si="4"/>
        <v>492401.26999999996</v>
      </c>
      <c r="AJ60" s="32">
        <f t="shared" si="5"/>
        <v>-105166.87999999995</v>
      </c>
    </row>
    <row r="61" spans="1:36" x14ac:dyDescent="0.2">
      <c r="A61" s="107" t="s">
        <v>190</v>
      </c>
      <c r="B61" s="107" t="s">
        <v>262</v>
      </c>
      <c r="C61" s="107">
        <v>3543</v>
      </c>
      <c r="D61" s="107" t="s">
        <v>265</v>
      </c>
      <c r="E61" s="62" t="s">
        <v>265</v>
      </c>
      <c r="F61" s="288">
        <v>878953.98</v>
      </c>
      <c r="G61" s="288">
        <v>9615</v>
      </c>
      <c r="H61" s="288">
        <v>269829.03999999998</v>
      </c>
      <c r="I61" s="62">
        <v>847424.27</v>
      </c>
      <c r="J61" s="62">
        <v>-87271.41</v>
      </c>
      <c r="L61" s="289">
        <v>22490</v>
      </c>
      <c r="M61" s="289">
        <v>12675</v>
      </c>
      <c r="N61" s="289">
        <v>79063</v>
      </c>
      <c r="R61" s="62">
        <v>220188.62</v>
      </c>
      <c r="S61" s="62">
        <v>1549075.07</v>
      </c>
      <c r="T61" s="52">
        <v>705830.78</v>
      </c>
      <c r="W61" s="52">
        <v>222423</v>
      </c>
      <c r="Y61" s="290">
        <v>277783</v>
      </c>
      <c r="AB61" s="290">
        <v>135988.28</v>
      </c>
      <c r="AC61" s="290">
        <v>54863.54</v>
      </c>
      <c r="AE61" s="77">
        <f t="shared" si="1"/>
        <v>1158398.02</v>
      </c>
      <c r="AF61" s="44">
        <f t="shared" si="2"/>
        <v>114228</v>
      </c>
      <c r="AG61" s="32">
        <f t="shared" si="7"/>
        <v>1044170.02</v>
      </c>
      <c r="AH61" s="29">
        <f t="shared" si="3"/>
        <v>928253.78</v>
      </c>
      <c r="AI61" s="47">
        <f t="shared" si="4"/>
        <v>468634.82</v>
      </c>
      <c r="AJ61" s="32">
        <f t="shared" si="5"/>
        <v>459618.96</v>
      </c>
    </row>
    <row r="62" spans="1:36" x14ac:dyDescent="0.2">
      <c r="A62" s="107" t="s">
        <v>190</v>
      </c>
      <c r="B62" s="107" t="s">
        <v>262</v>
      </c>
      <c r="C62" s="107">
        <v>6330</v>
      </c>
      <c r="D62" s="107" t="s">
        <v>266</v>
      </c>
      <c r="E62" s="62" t="s">
        <v>266</v>
      </c>
      <c r="F62" s="288">
        <v>628762.43999999994</v>
      </c>
      <c r="G62" s="288">
        <v>881393</v>
      </c>
      <c r="H62" s="288">
        <v>67020.45</v>
      </c>
      <c r="I62" s="62">
        <v>51032.04</v>
      </c>
      <c r="J62" s="62">
        <v>169684.72</v>
      </c>
      <c r="M62" s="289">
        <v>79750</v>
      </c>
      <c r="N62" s="289">
        <v>392664</v>
      </c>
      <c r="O62" s="289">
        <v>895001.68</v>
      </c>
      <c r="R62" s="62">
        <v>21001.64</v>
      </c>
      <c r="S62" s="62">
        <v>3406179.86</v>
      </c>
      <c r="T62" s="52">
        <v>715423.3</v>
      </c>
      <c r="W62" s="52">
        <v>224856.8</v>
      </c>
      <c r="Y62" s="290">
        <v>335364.8</v>
      </c>
      <c r="AB62" s="290">
        <v>175279.59</v>
      </c>
      <c r="AC62" s="290">
        <v>12270.42</v>
      </c>
      <c r="AE62" s="77">
        <f t="shared" si="1"/>
        <v>1577175.89</v>
      </c>
      <c r="AF62" s="44">
        <f t="shared" si="2"/>
        <v>1367415.6800000002</v>
      </c>
      <c r="AG62" s="32">
        <f t="shared" si="7"/>
        <v>209760.20999999973</v>
      </c>
      <c r="AH62" s="29">
        <f t="shared" si="3"/>
        <v>940280.10000000009</v>
      </c>
      <c r="AI62" s="47">
        <f t="shared" si="4"/>
        <v>522914.81</v>
      </c>
      <c r="AJ62" s="32">
        <f t="shared" si="5"/>
        <v>417365.2900000001</v>
      </c>
    </row>
    <row r="63" spans="1:36" x14ac:dyDescent="0.2">
      <c r="A63" s="107" t="s">
        <v>190</v>
      </c>
      <c r="B63" s="107" t="s">
        <v>262</v>
      </c>
      <c r="C63" s="107">
        <v>3421</v>
      </c>
      <c r="D63" s="107" t="s">
        <v>267</v>
      </c>
      <c r="E63" s="62" t="s">
        <v>267</v>
      </c>
      <c r="F63" s="288">
        <v>597625.31000000006</v>
      </c>
      <c r="G63" s="288">
        <v>181996</v>
      </c>
      <c r="H63" s="288">
        <v>18937.96</v>
      </c>
      <c r="I63" s="62">
        <v>195034.16</v>
      </c>
      <c r="J63" s="62">
        <v>133491.14000000001</v>
      </c>
      <c r="L63" s="289">
        <v>0</v>
      </c>
      <c r="M63" s="289">
        <v>22629</v>
      </c>
      <c r="N63" s="289">
        <v>461738</v>
      </c>
      <c r="R63" s="62">
        <v>-3234.99</v>
      </c>
      <c r="S63" s="62">
        <v>1679166.57</v>
      </c>
      <c r="T63" s="52">
        <v>662692.51</v>
      </c>
      <c r="U63" s="52">
        <v>15000</v>
      </c>
      <c r="Y63" s="290">
        <v>71310</v>
      </c>
      <c r="AB63" s="290">
        <v>179153.3</v>
      </c>
      <c r="AC63" s="290">
        <v>13099.54</v>
      </c>
      <c r="AE63" s="77">
        <f t="shared" si="1"/>
        <v>798559.27</v>
      </c>
      <c r="AF63" s="44">
        <f t="shared" si="2"/>
        <v>484367</v>
      </c>
      <c r="AG63" s="32">
        <f t="shared" si="7"/>
        <v>314192.27</v>
      </c>
      <c r="AH63" s="29">
        <f t="shared" si="3"/>
        <v>677692.51</v>
      </c>
      <c r="AI63" s="47">
        <f t="shared" si="4"/>
        <v>263562.83999999997</v>
      </c>
      <c r="AJ63" s="32">
        <f t="shared" si="5"/>
        <v>414129.67000000004</v>
      </c>
    </row>
    <row r="64" spans="1:36" x14ac:dyDescent="0.2">
      <c r="A64" s="107" t="s">
        <v>190</v>
      </c>
      <c r="B64" s="107" t="s">
        <v>262</v>
      </c>
      <c r="C64" s="107">
        <v>3591</v>
      </c>
      <c r="D64" s="107" t="s">
        <v>268</v>
      </c>
      <c r="E64" s="62" t="s">
        <v>268</v>
      </c>
      <c r="F64" s="288">
        <v>433011.26</v>
      </c>
      <c r="G64" s="288">
        <v>0</v>
      </c>
      <c r="H64" s="288">
        <v>54564.19</v>
      </c>
      <c r="I64" s="62">
        <v>545709.64</v>
      </c>
      <c r="J64" s="62">
        <v>236284.82</v>
      </c>
      <c r="L64" s="289">
        <v>0</v>
      </c>
      <c r="M64" s="289">
        <v>37475</v>
      </c>
      <c r="N64" s="289">
        <v>17700</v>
      </c>
      <c r="O64" s="289">
        <v>43400</v>
      </c>
      <c r="S64" s="62">
        <v>1290095.46</v>
      </c>
      <c r="T64" s="52">
        <v>541822.69999999995</v>
      </c>
      <c r="W64" s="52">
        <v>139066.29999999999</v>
      </c>
      <c r="Y64" s="290">
        <v>238066.3</v>
      </c>
      <c r="AB64" s="290">
        <v>134921.53</v>
      </c>
      <c r="AC64" s="290">
        <v>24425.35</v>
      </c>
      <c r="AE64" s="77">
        <f t="shared" si="1"/>
        <v>487575.45</v>
      </c>
      <c r="AF64" s="44">
        <f t="shared" si="2"/>
        <v>98575</v>
      </c>
      <c r="AG64" s="32">
        <f t="shared" si="7"/>
        <v>389000.45</v>
      </c>
      <c r="AH64" s="29">
        <f t="shared" si="3"/>
        <v>680889</v>
      </c>
      <c r="AI64" s="47">
        <f t="shared" si="4"/>
        <v>397413.17999999993</v>
      </c>
      <c r="AJ64" s="32">
        <f t="shared" si="5"/>
        <v>283475.82000000007</v>
      </c>
    </row>
    <row r="65" spans="1:36" x14ac:dyDescent="0.2">
      <c r="A65" s="107" t="s">
        <v>190</v>
      </c>
      <c r="B65" s="107" t="s">
        <v>262</v>
      </c>
      <c r="C65" s="107">
        <v>4772</v>
      </c>
      <c r="D65" s="107" t="s">
        <v>269</v>
      </c>
      <c r="E65" s="62" t="s">
        <v>269</v>
      </c>
      <c r="F65" s="288">
        <v>829214.85</v>
      </c>
      <c r="G65" s="288">
        <v>0</v>
      </c>
      <c r="H65" s="288">
        <v>23559.24</v>
      </c>
      <c r="I65" s="62">
        <v>71487.39</v>
      </c>
      <c r="J65" s="62">
        <v>86493.62</v>
      </c>
      <c r="L65" s="289">
        <v>7473</v>
      </c>
      <c r="M65" s="289">
        <v>89720</v>
      </c>
      <c r="N65" s="289">
        <v>132424</v>
      </c>
      <c r="O65" s="289">
        <v>4975</v>
      </c>
      <c r="R65" s="62">
        <v>70823.600000000006</v>
      </c>
      <c r="S65" s="62">
        <v>2056145.55</v>
      </c>
      <c r="T65" s="52">
        <v>647406.69999999995</v>
      </c>
      <c r="W65" s="52">
        <v>168957.2</v>
      </c>
      <c r="Y65" s="290">
        <v>295637.2</v>
      </c>
      <c r="AA65" s="290">
        <v>8836</v>
      </c>
      <c r="AB65" s="290">
        <v>110720.95</v>
      </c>
      <c r="AC65" s="290">
        <v>42268.35</v>
      </c>
      <c r="AE65" s="77">
        <f t="shared" si="1"/>
        <v>852774.09</v>
      </c>
      <c r="AF65" s="44">
        <f t="shared" si="2"/>
        <v>234592</v>
      </c>
      <c r="AG65" s="32">
        <f t="shared" si="7"/>
        <v>618182.09</v>
      </c>
      <c r="AH65" s="29">
        <f t="shared" si="3"/>
        <v>816363.89999999991</v>
      </c>
      <c r="AI65" s="47">
        <f t="shared" si="4"/>
        <v>457462.5</v>
      </c>
      <c r="AJ65" s="32">
        <f t="shared" si="5"/>
        <v>358901.39999999991</v>
      </c>
    </row>
    <row r="66" spans="1:36" x14ac:dyDescent="0.2">
      <c r="A66" s="107" t="s">
        <v>192</v>
      </c>
      <c r="B66" s="107" t="s">
        <v>271</v>
      </c>
      <c r="C66" s="107">
        <v>5834</v>
      </c>
      <c r="D66" s="107" t="s">
        <v>273</v>
      </c>
      <c r="E66" s="62" t="s">
        <v>273</v>
      </c>
      <c r="F66" s="288">
        <v>468440.53</v>
      </c>
      <c r="G66" s="288">
        <v>0</v>
      </c>
      <c r="H66" s="288">
        <v>104441.82</v>
      </c>
      <c r="I66" s="62">
        <v>771031.33</v>
      </c>
      <c r="J66" s="62">
        <v>474309.52</v>
      </c>
      <c r="L66" s="289">
        <v>1000</v>
      </c>
      <c r="M66" s="289">
        <v>15857.62</v>
      </c>
      <c r="N66" s="289">
        <v>111215</v>
      </c>
      <c r="O66" s="289">
        <v>11978.78</v>
      </c>
      <c r="R66" s="62">
        <v>-1350652.02</v>
      </c>
      <c r="S66" s="62">
        <v>2912713.08</v>
      </c>
      <c r="T66" s="52">
        <v>478973.16</v>
      </c>
      <c r="Y66" s="290">
        <v>133300</v>
      </c>
      <c r="AB66" s="290">
        <v>158223.28</v>
      </c>
      <c r="AC66" s="290">
        <v>58760.14</v>
      </c>
      <c r="AE66" s="77">
        <f t="shared" si="1"/>
        <v>572882.35000000009</v>
      </c>
      <c r="AF66" s="44">
        <f t="shared" si="2"/>
        <v>140051.4</v>
      </c>
      <c r="AG66" s="32">
        <f t="shared" si="7"/>
        <v>432830.95000000007</v>
      </c>
      <c r="AH66" s="29">
        <f t="shared" si="3"/>
        <v>478973.16</v>
      </c>
      <c r="AI66" s="47">
        <f t="shared" si="4"/>
        <v>350283.42000000004</v>
      </c>
      <c r="AJ66" s="32">
        <f t="shared" si="5"/>
        <v>128689.73999999993</v>
      </c>
    </row>
    <row r="67" spans="1:36" x14ac:dyDescent="0.2">
      <c r="A67" s="107" t="s">
        <v>192</v>
      </c>
      <c r="B67" s="107" t="s">
        <v>271</v>
      </c>
      <c r="C67" s="107">
        <v>4475</v>
      </c>
      <c r="D67" s="107" t="s">
        <v>274</v>
      </c>
      <c r="E67" s="62" t="s">
        <v>274</v>
      </c>
      <c r="F67" s="288">
        <v>516027.1</v>
      </c>
      <c r="G67" s="288">
        <v>0</v>
      </c>
      <c r="H67" s="288">
        <v>29804.61</v>
      </c>
      <c r="I67" s="62">
        <v>902270.6</v>
      </c>
      <c r="J67" s="62">
        <v>533223.91</v>
      </c>
      <c r="L67" s="289">
        <v>31449</v>
      </c>
      <c r="M67" s="289">
        <v>11764.38</v>
      </c>
      <c r="N67" s="289">
        <v>101000</v>
      </c>
      <c r="O67" s="289">
        <v>1856.45</v>
      </c>
      <c r="S67" s="62">
        <v>1364480.05</v>
      </c>
      <c r="T67" s="52">
        <v>396338.59</v>
      </c>
      <c r="Y67" s="290">
        <v>69140</v>
      </c>
      <c r="AB67" s="290">
        <v>118784.41</v>
      </c>
      <c r="AC67" s="290">
        <v>42722.6</v>
      </c>
      <c r="AE67" s="77">
        <f t="shared" si="1"/>
        <v>545831.71</v>
      </c>
      <c r="AF67" s="44">
        <f t="shared" si="2"/>
        <v>146069.83000000002</v>
      </c>
      <c r="AG67" s="32">
        <f t="shared" si="7"/>
        <v>399761.87999999995</v>
      </c>
      <c r="AH67" s="29">
        <f t="shared" si="3"/>
        <v>396338.59</v>
      </c>
      <c r="AI67" s="47">
        <f t="shared" si="4"/>
        <v>230647.01</v>
      </c>
      <c r="AJ67" s="32">
        <f t="shared" si="5"/>
        <v>165691.58000000002</v>
      </c>
    </row>
    <row r="68" spans="1:36" x14ac:dyDescent="0.2">
      <c r="A68" s="107" t="s">
        <v>192</v>
      </c>
      <c r="B68" s="107" t="s">
        <v>271</v>
      </c>
      <c r="C68" s="107">
        <v>1990</v>
      </c>
      <c r="D68" s="107" t="s">
        <v>275</v>
      </c>
      <c r="E68" s="62" t="s">
        <v>275</v>
      </c>
      <c r="F68" s="288">
        <v>138524.93</v>
      </c>
      <c r="G68" s="288">
        <v>40000</v>
      </c>
      <c r="H68" s="288">
        <v>22692.26</v>
      </c>
      <c r="I68" s="62">
        <v>861673.05</v>
      </c>
      <c r="J68" s="62">
        <v>270928.38</v>
      </c>
      <c r="L68" s="289">
        <v>20932</v>
      </c>
      <c r="M68" s="289">
        <v>19024.439999999999</v>
      </c>
      <c r="O68" s="289">
        <v>1750</v>
      </c>
      <c r="P68" s="62">
        <v>40000</v>
      </c>
      <c r="Q68" s="62">
        <v>-901183.61</v>
      </c>
      <c r="S68" s="62">
        <v>2067672.51</v>
      </c>
      <c r="T68" s="52">
        <v>326738.95</v>
      </c>
      <c r="U68" s="52">
        <v>29000</v>
      </c>
      <c r="Y68" s="290">
        <v>33200</v>
      </c>
      <c r="AB68" s="290">
        <v>148497.35</v>
      </c>
      <c r="AC68" s="290">
        <v>46868.32</v>
      </c>
      <c r="AE68" s="77">
        <f t="shared" si="1"/>
        <v>201217.19</v>
      </c>
      <c r="AF68" s="44">
        <f t="shared" si="2"/>
        <v>41706.44</v>
      </c>
      <c r="AG68" s="32">
        <f t="shared" si="7"/>
        <v>159510.75</v>
      </c>
      <c r="AH68" s="29">
        <f t="shared" si="3"/>
        <v>355738.95</v>
      </c>
      <c r="AI68" s="47">
        <f t="shared" si="4"/>
        <v>228565.67</v>
      </c>
      <c r="AJ68" s="32">
        <f t="shared" si="5"/>
        <v>127173.28</v>
      </c>
    </row>
    <row r="69" spans="1:36" x14ac:dyDescent="0.2">
      <c r="A69" s="107" t="s">
        <v>192</v>
      </c>
      <c r="B69" s="107" t="s">
        <v>271</v>
      </c>
      <c r="C69" s="107">
        <v>5043</v>
      </c>
      <c r="D69" s="107" t="s">
        <v>276</v>
      </c>
      <c r="E69" s="62" t="s">
        <v>276</v>
      </c>
      <c r="F69" s="288">
        <v>346613.25</v>
      </c>
      <c r="G69" s="288">
        <v>0</v>
      </c>
      <c r="H69" s="288">
        <v>8528.9599999999991</v>
      </c>
      <c r="I69" s="62">
        <v>782875.86</v>
      </c>
      <c r="J69" s="62">
        <v>564084.35</v>
      </c>
      <c r="L69" s="289">
        <v>0</v>
      </c>
      <c r="M69" s="289">
        <v>56956</v>
      </c>
      <c r="S69" s="62">
        <v>2226508.67</v>
      </c>
      <c r="T69" s="52">
        <v>450468.49</v>
      </c>
      <c r="Y69" s="290">
        <v>87380</v>
      </c>
      <c r="Z69" s="290">
        <v>30000</v>
      </c>
      <c r="AA69" s="290">
        <v>3800</v>
      </c>
      <c r="AB69" s="290">
        <v>162210.78</v>
      </c>
      <c r="AC69" s="290">
        <v>53585.72</v>
      </c>
      <c r="AE69" s="77">
        <f t="shared" ref="AE69:AE71" si="8">SUM(F69:H69)</f>
        <v>355142.21</v>
      </c>
      <c r="AF69" s="44">
        <f t="shared" ref="AF69:AF71" si="9">SUM(L69:O69)</f>
        <v>56956</v>
      </c>
      <c r="AG69" s="32">
        <f t="shared" si="7"/>
        <v>298186.21000000002</v>
      </c>
      <c r="AH69" s="29">
        <f t="shared" ref="AH69:AH71" si="10">SUM(T69:X69)</f>
        <v>450468.49</v>
      </c>
      <c r="AI69" s="47">
        <f t="shared" ref="AI69:AI71" si="11">SUM(Y69:AD69)</f>
        <v>336976.5</v>
      </c>
      <c r="AJ69" s="32">
        <f t="shared" si="5"/>
        <v>113491.98999999999</v>
      </c>
    </row>
    <row r="70" spans="1:36" x14ac:dyDescent="0.2">
      <c r="A70" s="107" t="s">
        <v>192</v>
      </c>
      <c r="B70" s="107" t="s">
        <v>271</v>
      </c>
      <c r="C70" s="107">
        <v>5442</v>
      </c>
      <c r="D70" s="107" t="s">
        <v>277</v>
      </c>
      <c r="E70" s="62" t="s">
        <v>277</v>
      </c>
      <c r="F70" s="288">
        <v>527257.43999999994</v>
      </c>
      <c r="G70" s="288">
        <v>70300</v>
      </c>
      <c r="H70" s="288">
        <v>40401.269999999997</v>
      </c>
      <c r="I70" s="62">
        <v>482035.76</v>
      </c>
      <c r="J70" s="62">
        <v>794302.76</v>
      </c>
      <c r="L70" s="289">
        <v>22530</v>
      </c>
      <c r="M70" s="289">
        <v>16973.93</v>
      </c>
      <c r="N70" s="289">
        <v>65020</v>
      </c>
      <c r="O70" s="289">
        <v>110.3</v>
      </c>
      <c r="S70" s="62">
        <v>2114406.96</v>
      </c>
      <c r="T70" s="52">
        <v>630014.1</v>
      </c>
      <c r="U70" s="52">
        <v>47985</v>
      </c>
      <c r="Y70" s="290">
        <v>98360</v>
      </c>
      <c r="AA70" s="290">
        <v>9137</v>
      </c>
      <c r="AB70" s="290">
        <v>237223.08</v>
      </c>
      <c r="AC70" s="290">
        <v>64110.61</v>
      </c>
      <c r="AE70" s="77">
        <f t="shared" si="8"/>
        <v>637958.71</v>
      </c>
      <c r="AF70" s="44">
        <f t="shared" si="9"/>
        <v>104634.23</v>
      </c>
      <c r="AG70" s="32">
        <f t="shared" si="7"/>
        <v>533324.48</v>
      </c>
      <c r="AH70" s="29">
        <f t="shared" si="10"/>
        <v>677999.1</v>
      </c>
      <c r="AI70" s="47">
        <f t="shared" si="11"/>
        <v>408830.68999999994</v>
      </c>
      <c r="AJ70" s="32">
        <f>AH70-AI70</f>
        <v>269168.41000000003</v>
      </c>
    </row>
    <row r="71" spans="1:36" x14ac:dyDescent="0.2">
      <c r="AE71" s="77">
        <f t="shared" si="8"/>
        <v>0</v>
      </c>
      <c r="AF71" s="44">
        <f t="shared" si="9"/>
        <v>0</v>
      </c>
      <c r="AG71" s="32">
        <f t="shared" si="7"/>
        <v>0</v>
      </c>
      <c r="AH71" s="29">
        <f t="shared" si="10"/>
        <v>0</v>
      </c>
      <c r="AI71" s="47">
        <f t="shared" si="11"/>
        <v>0</v>
      </c>
      <c r="AJ71" s="32">
        <f>AH71-AI71</f>
        <v>0</v>
      </c>
    </row>
    <row r="72" spans="1:36" x14ac:dyDescent="0.2">
      <c r="AF72" s="44"/>
      <c r="AH72" s="29"/>
      <c r="AI72" s="47"/>
    </row>
    <row r="73" spans="1:36" x14ac:dyDescent="0.2">
      <c r="AF73" s="44"/>
      <c r="AH73" s="29"/>
      <c r="AI73" s="47"/>
    </row>
    <row r="74" spans="1:36" x14ac:dyDescent="0.2">
      <c r="AF74" s="44"/>
      <c r="AH74" s="29"/>
      <c r="AI74" s="47"/>
    </row>
    <row r="75" spans="1:36" x14ac:dyDescent="0.2">
      <c r="AF75" s="44"/>
      <c r="AH75" s="29"/>
      <c r="AI75" s="47"/>
    </row>
    <row r="76" spans="1:36" x14ac:dyDescent="0.2">
      <c r="AF76" s="44"/>
      <c r="AH76" s="29"/>
      <c r="AI76" s="47"/>
    </row>
    <row r="77" spans="1:36" x14ac:dyDescent="0.2">
      <c r="AF77" s="44"/>
      <c r="AH77" s="29"/>
      <c r="AI77" s="47"/>
    </row>
    <row r="78" spans="1:36" x14ac:dyDescent="0.2">
      <c r="AF78" s="44"/>
      <c r="AH78" s="29"/>
      <c r="AI78" s="47"/>
    </row>
    <row r="79" spans="1:36" x14ac:dyDescent="0.2">
      <c r="AF79" s="44"/>
      <c r="AH79" s="29"/>
      <c r="AI79" s="47"/>
    </row>
    <row r="80" spans="1:36" x14ac:dyDescent="0.2">
      <c r="AF80" s="44"/>
      <c r="AH80" s="29"/>
      <c r="AI80" s="47"/>
    </row>
    <row r="81" spans="32:35" x14ac:dyDescent="0.2">
      <c r="AF81" s="44"/>
      <c r="AH81" s="29"/>
      <c r="AI81" s="47"/>
    </row>
    <row r="82" spans="32:35" x14ac:dyDescent="0.2">
      <c r="AF82" s="44"/>
      <c r="AH82" s="29"/>
      <c r="AI82" s="47"/>
    </row>
    <row r="83" spans="32:35" x14ac:dyDescent="0.2">
      <c r="AF83" s="44"/>
      <c r="AH83" s="29"/>
      <c r="AI83" s="47"/>
    </row>
    <row r="84" spans="32:35" x14ac:dyDescent="0.2">
      <c r="AF84" s="44"/>
      <c r="AH84" s="29"/>
      <c r="AI84" s="47"/>
    </row>
    <row r="85" spans="32:35" x14ac:dyDescent="0.2">
      <c r="AF85" s="44"/>
      <c r="AH85" s="29"/>
      <c r="AI85" s="47"/>
    </row>
    <row r="86" spans="32:35" x14ac:dyDescent="0.2">
      <c r="AF86" s="44"/>
      <c r="AH86" s="29"/>
      <c r="AI86" s="47"/>
    </row>
    <row r="87" spans="32:35" x14ac:dyDescent="0.2">
      <c r="AF87" s="44"/>
      <c r="AH87" s="29"/>
      <c r="AI87" s="47"/>
    </row>
    <row r="88" spans="32:35" x14ac:dyDescent="0.2">
      <c r="AF88" s="44"/>
      <c r="AH88" s="29"/>
      <c r="AI88" s="47"/>
    </row>
    <row r="89" spans="32:35" x14ac:dyDescent="0.2">
      <c r="AF89" s="44"/>
      <c r="AH89" s="29"/>
      <c r="AI89" s="47"/>
    </row>
    <row r="90" spans="32:35" x14ac:dyDescent="0.2">
      <c r="AF90" s="44"/>
      <c r="AH90" s="29"/>
      <c r="AI90" s="47"/>
    </row>
    <row r="91" spans="32:35" x14ac:dyDescent="0.2">
      <c r="AF91" s="44"/>
      <c r="AH91" s="29"/>
      <c r="AI91" s="47"/>
    </row>
    <row r="92" spans="32:35" x14ac:dyDescent="0.2">
      <c r="AF92" s="44"/>
      <c r="AH92" s="29"/>
      <c r="AI92" s="47"/>
    </row>
    <row r="93" spans="32:35" x14ac:dyDescent="0.2">
      <c r="AF93" s="44"/>
      <c r="AH93" s="29"/>
      <c r="AI93" s="47"/>
    </row>
    <row r="94" spans="32:35" x14ac:dyDescent="0.2">
      <c r="AF94" s="44"/>
      <c r="AH94" s="29"/>
      <c r="AI94" s="47"/>
    </row>
    <row r="95" spans="32:35" x14ac:dyDescent="0.2">
      <c r="AF95" s="44"/>
      <c r="AH95" s="29"/>
      <c r="AI95" s="47"/>
    </row>
    <row r="96" spans="32:35" x14ac:dyDescent="0.2">
      <c r="AF96" s="44"/>
      <c r="AH96" s="29"/>
      <c r="AI96" s="47"/>
    </row>
    <row r="97" spans="32:35" x14ac:dyDescent="0.2">
      <c r="AF97" s="44"/>
      <c r="AH97" s="29"/>
      <c r="AI97" s="47"/>
    </row>
    <row r="98" spans="32:35" x14ac:dyDescent="0.2">
      <c r="AF98" s="44"/>
      <c r="AH98" s="29"/>
      <c r="AI98" s="47"/>
    </row>
    <row r="99" spans="32:35" x14ac:dyDescent="0.2">
      <c r="AF99" s="44"/>
      <c r="AH99" s="29"/>
      <c r="AI99" s="47"/>
    </row>
    <row r="100" spans="32:35" x14ac:dyDescent="0.2">
      <c r="AF100" s="44"/>
      <c r="AH100" s="29"/>
      <c r="AI100" s="47"/>
    </row>
    <row r="101" spans="32:35" x14ac:dyDescent="0.2">
      <c r="AF101" s="44"/>
      <c r="AH101" s="29"/>
      <c r="AI101" s="47"/>
    </row>
    <row r="102" spans="32:35" x14ac:dyDescent="0.2">
      <c r="AF102" s="44"/>
      <c r="AH102" s="29"/>
      <c r="AI102" s="47"/>
    </row>
    <row r="103" spans="32:35" x14ac:dyDescent="0.2">
      <c r="AF103" s="44"/>
      <c r="AH103" s="29"/>
      <c r="AI103" s="47"/>
    </row>
    <row r="104" spans="32:35" x14ac:dyDescent="0.2">
      <c r="AF104" s="44"/>
      <c r="AH104" s="29"/>
      <c r="AI104" s="47"/>
    </row>
    <row r="105" spans="32:35" x14ac:dyDescent="0.2">
      <c r="AF105" s="44"/>
      <c r="AH105" s="29"/>
      <c r="AI105" s="47"/>
    </row>
    <row r="106" spans="32:35" x14ac:dyDescent="0.2">
      <c r="AF106" s="44"/>
      <c r="AH106" s="29"/>
      <c r="AI106" s="47"/>
    </row>
    <row r="107" spans="32:35" x14ac:dyDescent="0.2">
      <c r="AF107" s="44"/>
      <c r="AH107" s="29"/>
      <c r="AI107" s="47"/>
    </row>
    <row r="108" spans="32:35" x14ac:dyDescent="0.2">
      <c r="AF108" s="44"/>
      <c r="AH108" s="29"/>
      <c r="AI108" s="47"/>
    </row>
    <row r="109" spans="32:35" x14ac:dyDescent="0.2">
      <c r="AF109" s="44"/>
      <c r="AH109" s="29"/>
      <c r="AI109" s="47"/>
    </row>
    <row r="110" spans="32:35" x14ac:dyDescent="0.2">
      <c r="AF110" s="44"/>
      <c r="AH110" s="29"/>
      <c r="AI110" s="47"/>
    </row>
    <row r="111" spans="32:35" x14ac:dyDescent="0.2">
      <c r="AF111" s="44"/>
      <c r="AH111" s="29"/>
      <c r="AI111" s="47"/>
    </row>
    <row r="112" spans="32:35" x14ac:dyDescent="0.2">
      <c r="AF112" s="44"/>
      <c r="AH112" s="29"/>
      <c r="AI112" s="47"/>
    </row>
    <row r="113" spans="32:35" x14ac:dyDescent="0.2">
      <c r="AF113" s="44"/>
      <c r="AH113" s="29"/>
      <c r="AI113" s="47"/>
    </row>
    <row r="114" spans="32:35" x14ac:dyDescent="0.2">
      <c r="AF114" s="44"/>
      <c r="AH114" s="29"/>
      <c r="AI114" s="47"/>
    </row>
    <row r="115" spans="32:35" x14ac:dyDescent="0.2">
      <c r="AF115" s="44"/>
      <c r="AH115" s="29"/>
      <c r="AI115" s="47"/>
    </row>
    <row r="116" spans="32:35" x14ac:dyDescent="0.2">
      <c r="AF116" s="44"/>
      <c r="AH116" s="29"/>
      <c r="AI116" s="47"/>
    </row>
    <row r="117" spans="32:35" x14ac:dyDescent="0.2">
      <c r="AF117" s="44"/>
      <c r="AH117" s="29"/>
      <c r="AI117" s="47"/>
    </row>
    <row r="118" spans="32:35" x14ac:dyDescent="0.2">
      <c r="AF118" s="44"/>
      <c r="AH118" s="29"/>
      <c r="AI118" s="47"/>
    </row>
    <row r="119" spans="32:35" x14ac:dyDescent="0.2">
      <c r="AF119" s="44"/>
      <c r="AH119" s="29"/>
      <c r="AI119" s="47"/>
    </row>
    <row r="120" spans="32:35" x14ac:dyDescent="0.2">
      <c r="AF120" s="44"/>
      <c r="AH120" s="29"/>
      <c r="AI120" s="47"/>
    </row>
    <row r="121" spans="32:35" x14ac:dyDescent="0.2">
      <c r="AF121" s="44"/>
      <c r="AH121" s="29"/>
      <c r="AI121" s="47"/>
    </row>
    <row r="122" spans="32:35" x14ac:dyDescent="0.2">
      <c r="AF122" s="44"/>
      <c r="AH122" s="29"/>
      <c r="AI122" s="47"/>
    </row>
    <row r="123" spans="32:35" x14ac:dyDescent="0.2">
      <c r="AF123" s="44"/>
      <c r="AH123" s="29"/>
      <c r="AI123" s="47"/>
    </row>
    <row r="124" spans="32:35" x14ac:dyDescent="0.2">
      <c r="AF124" s="44"/>
      <c r="AH124" s="29"/>
      <c r="AI124" s="47"/>
    </row>
    <row r="125" spans="32:35" x14ac:dyDescent="0.2">
      <c r="AF125" s="44"/>
      <c r="AH125" s="29"/>
      <c r="AI125" s="47"/>
    </row>
    <row r="126" spans="32:35" x14ac:dyDescent="0.2">
      <c r="AF126" s="44"/>
      <c r="AH126" s="29"/>
      <c r="AI126" s="47"/>
    </row>
    <row r="127" spans="32:35" x14ac:dyDescent="0.2">
      <c r="AF127" s="44"/>
      <c r="AH127" s="29"/>
      <c r="AI127" s="47"/>
    </row>
    <row r="128" spans="32:35" x14ac:dyDescent="0.2">
      <c r="AF128" s="44"/>
      <c r="AH128" s="29"/>
      <c r="AI128" s="47"/>
    </row>
    <row r="129" spans="32:35" x14ac:dyDescent="0.2">
      <c r="AF129" s="44"/>
      <c r="AH129" s="29"/>
      <c r="AI129" s="47"/>
    </row>
    <row r="130" spans="32:35" x14ac:dyDescent="0.2">
      <c r="AF130" s="44"/>
      <c r="AH130" s="29"/>
      <c r="AI130" s="47"/>
    </row>
    <row r="131" spans="32:35" x14ac:dyDescent="0.2">
      <c r="AF131" s="44"/>
      <c r="AH131" s="29"/>
      <c r="AI131" s="47"/>
    </row>
    <row r="132" spans="32:35" x14ac:dyDescent="0.2">
      <c r="AF132" s="44"/>
      <c r="AH132" s="29"/>
      <c r="AI132" s="47"/>
    </row>
    <row r="133" spans="32:35" x14ac:dyDescent="0.2">
      <c r="AF133" s="44"/>
      <c r="AH133" s="29"/>
      <c r="AI133" s="47"/>
    </row>
    <row r="134" spans="32:35" x14ac:dyDescent="0.2">
      <c r="AF134" s="44"/>
      <c r="AH134" s="29"/>
      <c r="AI134" s="47"/>
    </row>
    <row r="135" spans="32:35" x14ac:dyDescent="0.2">
      <c r="AF135" s="44"/>
      <c r="AH135" s="29"/>
      <c r="AI135" s="47"/>
    </row>
    <row r="136" spans="32:35" x14ac:dyDescent="0.2">
      <c r="AF136" s="44"/>
      <c r="AH136" s="29"/>
      <c r="AI136" s="47"/>
    </row>
    <row r="137" spans="32:35" x14ac:dyDescent="0.2">
      <c r="AF137" s="44"/>
      <c r="AH137" s="29"/>
      <c r="AI137" s="47"/>
    </row>
    <row r="138" spans="32:35" x14ac:dyDescent="0.2">
      <c r="AF138" s="44"/>
      <c r="AH138" s="29"/>
      <c r="AI138" s="47"/>
    </row>
    <row r="139" spans="32:35" x14ac:dyDescent="0.2">
      <c r="AF139" s="44"/>
      <c r="AH139" s="29"/>
      <c r="AI139" s="47"/>
    </row>
    <row r="140" spans="32:35" x14ac:dyDescent="0.2">
      <c r="AF140" s="44"/>
      <c r="AH140" s="29"/>
      <c r="AI140" s="47"/>
    </row>
    <row r="141" spans="32:35" x14ac:dyDescent="0.2">
      <c r="AF141" s="44"/>
      <c r="AH141" s="29"/>
      <c r="AI141" s="47"/>
    </row>
    <row r="142" spans="32:35" x14ac:dyDescent="0.2">
      <c r="AF142" s="44"/>
      <c r="AH142" s="29"/>
      <c r="AI142" s="47"/>
    </row>
    <row r="143" spans="32:35" x14ac:dyDescent="0.2">
      <c r="AF143" s="44"/>
      <c r="AH143" s="29"/>
      <c r="AI143" s="47"/>
    </row>
    <row r="144" spans="32:35" x14ac:dyDescent="0.2">
      <c r="AF144" s="44"/>
      <c r="AH144" s="29"/>
      <c r="AI144" s="47"/>
    </row>
    <row r="145" spans="32:35" x14ac:dyDescent="0.2">
      <c r="AF145" s="44"/>
      <c r="AH145" s="29"/>
      <c r="AI145" s="47"/>
    </row>
    <row r="146" spans="32:35" x14ac:dyDescent="0.2">
      <c r="AF146" s="44"/>
      <c r="AH146" s="29"/>
      <c r="AI146" s="47"/>
    </row>
    <row r="147" spans="32:35" x14ac:dyDescent="0.2">
      <c r="AF147" s="44"/>
      <c r="AH147" s="29"/>
      <c r="AI147" s="47"/>
    </row>
    <row r="148" spans="32:35" x14ac:dyDescent="0.2">
      <c r="AF148" s="44"/>
      <c r="AH148" s="29"/>
      <c r="AI148" s="47"/>
    </row>
    <row r="149" spans="32:35" x14ac:dyDescent="0.2">
      <c r="AF149" s="44"/>
      <c r="AH149" s="29"/>
      <c r="AI149" s="47"/>
    </row>
    <row r="150" spans="32:35" x14ac:dyDescent="0.2">
      <c r="AF150" s="44"/>
      <c r="AH150" s="29"/>
      <c r="AI150" s="47"/>
    </row>
    <row r="151" spans="32:35" x14ac:dyDescent="0.2">
      <c r="AF151" s="44"/>
      <c r="AH151" s="29"/>
      <c r="AI151" s="47"/>
    </row>
  </sheetData>
  <autoFilter ref="A1:AJ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opLeftCell="U1" zoomScale="80" zoomScaleNormal="80" workbookViewId="0">
      <selection activeCell="W1" sqref="A1:W1048576"/>
    </sheetView>
  </sheetViews>
  <sheetFormatPr defaultColWidth="29" defaultRowHeight="14.25" x14ac:dyDescent="0.2"/>
  <cols>
    <col min="1" max="1" width="29" style="56"/>
    <col min="2" max="4" width="29" style="123"/>
    <col min="5" max="6" width="29" style="56"/>
    <col min="7" max="10" width="29" style="273"/>
    <col min="11" max="14" width="29" style="56"/>
    <col min="15" max="19" width="29" style="100"/>
    <col min="20" max="23" width="29" style="124"/>
    <col min="24" max="16384" width="29" style="56"/>
  </cols>
  <sheetData>
    <row r="1" spans="1:23" x14ac:dyDescent="0.2">
      <c r="A1" s="56" t="s">
        <v>590</v>
      </c>
      <c r="B1" s="123" t="s">
        <v>1438</v>
      </c>
      <c r="C1" s="123" t="s">
        <v>1439</v>
      </c>
      <c r="D1" s="123" t="s">
        <v>1440</v>
      </c>
      <c r="E1" s="56" t="s">
        <v>1442</v>
      </c>
      <c r="F1" s="56" t="s">
        <v>1443</v>
      </c>
      <c r="G1" s="273" t="s">
        <v>1445</v>
      </c>
      <c r="H1" s="273" t="s">
        <v>1446</v>
      </c>
      <c r="I1" s="273" t="s">
        <v>1447</v>
      </c>
      <c r="J1" s="273" t="s">
        <v>1448</v>
      </c>
      <c r="K1" s="56" t="s">
        <v>1449</v>
      </c>
      <c r="L1" s="56" t="s">
        <v>1450</v>
      </c>
      <c r="M1" s="56" t="s">
        <v>1451</v>
      </c>
      <c r="N1" s="56" t="s">
        <v>1452</v>
      </c>
      <c r="O1" s="100" t="s">
        <v>1454</v>
      </c>
      <c r="P1" s="100" t="s">
        <v>1455</v>
      </c>
      <c r="Q1" s="100" t="s">
        <v>1456</v>
      </c>
      <c r="R1" s="100" t="s">
        <v>1457</v>
      </c>
      <c r="S1" s="100" t="s">
        <v>1458</v>
      </c>
      <c r="T1" s="124" t="s">
        <v>1459</v>
      </c>
      <c r="U1" s="124" t="s">
        <v>1462</v>
      </c>
      <c r="V1" s="124" t="s">
        <v>1463</v>
      </c>
      <c r="W1" s="124" t="s">
        <v>1466</v>
      </c>
    </row>
    <row r="2" spans="1:23" x14ac:dyDescent="0.2">
      <c r="A2" s="56" t="s">
        <v>591</v>
      </c>
      <c r="B2" s="123" t="s">
        <v>1467</v>
      </c>
      <c r="C2" s="123" t="s">
        <v>1468</v>
      </c>
      <c r="D2" s="123" t="s">
        <v>1469</v>
      </c>
      <c r="E2" s="56" t="s">
        <v>1471</v>
      </c>
      <c r="F2" s="56" t="s">
        <v>1472</v>
      </c>
      <c r="G2" s="273" t="s">
        <v>1474</v>
      </c>
      <c r="H2" s="273" t="s">
        <v>1475</v>
      </c>
      <c r="I2" s="273" t="s">
        <v>1476</v>
      </c>
      <c r="J2" s="273" t="s">
        <v>1477</v>
      </c>
      <c r="K2" s="56" t="s">
        <v>1478</v>
      </c>
      <c r="L2" s="56" t="s">
        <v>1479</v>
      </c>
      <c r="M2" s="56" t="s">
        <v>1480</v>
      </c>
      <c r="N2" s="56" t="s">
        <v>1481</v>
      </c>
      <c r="O2" s="100" t="s">
        <v>1483</v>
      </c>
      <c r="P2" s="100" t="s">
        <v>1484</v>
      </c>
      <c r="Q2" s="100" t="s">
        <v>1485</v>
      </c>
      <c r="R2" s="100" t="s">
        <v>1486</v>
      </c>
      <c r="S2" s="100" t="s">
        <v>1487</v>
      </c>
      <c r="T2" s="124" t="s">
        <v>1488</v>
      </c>
      <c r="U2" s="124" t="s">
        <v>1491</v>
      </c>
      <c r="V2" s="124" t="s">
        <v>1492</v>
      </c>
      <c r="W2" s="124" t="s">
        <v>1495</v>
      </c>
    </row>
    <row r="3" spans="1:23" x14ac:dyDescent="0.2">
      <c r="A3" s="56" t="s">
        <v>592</v>
      </c>
      <c r="B3" s="123">
        <v>29006538.440000001</v>
      </c>
      <c r="C3" s="123">
        <v>953717.37</v>
      </c>
      <c r="D3" s="123">
        <v>4618722.3449999997</v>
      </c>
      <c r="E3" s="56">
        <v>52352551.590000004</v>
      </c>
      <c r="F3" s="56">
        <v>41074548.32</v>
      </c>
      <c r="G3" s="273">
        <v>900</v>
      </c>
      <c r="H3" s="273">
        <v>1768385.7</v>
      </c>
      <c r="I3" s="273">
        <v>67440</v>
      </c>
      <c r="J3" s="273">
        <v>7</v>
      </c>
      <c r="K3" s="56">
        <v>179525</v>
      </c>
      <c r="L3" s="56">
        <v>-391890.04</v>
      </c>
      <c r="M3" s="56">
        <v>-63116855.759999998</v>
      </c>
      <c r="N3" s="56">
        <v>189694652.86000001</v>
      </c>
      <c r="O3" s="100">
        <v>19545453.789999999</v>
      </c>
      <c r="P3" s="100">
        <v>678340</v>
      </c>
      <c r="Q3" s="100">
        <v>753.83</v>
      </c>
      <c r="R3" s="100">
        <v>20041956.5</v>
      </c>
      <c r="S3" s="100">
        <v>699793</v>
      </c>
      <c r="T3" s="124">
        <v>27952914.579999998</v>
      </c>
      <c r="U3" s="124">
        <v>7642172.125</v>
      </c>
      <c r="V3" s="124">
        <v>3259044.24</v>
      </c>
      <c r="W3" s="124">
        <v>11191</v>
      </c>
    </row>
    <row r="4" spans="1:23" x14ac:dyDescent="0.2">
      <c r="A4" s="56" t="s">
        <v>1503</v>
      </c>
      <c r="B4" s="123">
        <v>460546.33</v>
      </c>
      <c r="C4" s="123">
        <v>23219</v>
      </c>
      <c r="D4" s="123">
        <v>44908.03</v>
      </c>
      <c r="E4" s="56">
        <v>1724744.03</v>
      </c>
      <c r="F4" s="56">
        <v>226373.47</v>
      </c>
      <c r="H4" s="273">
        <v>15600</v>
      </c>
      <c r="M4" s="56">
        <v>2202634.6800000002</v>
      </c>
      <c r="N4" s="56">
        <v>198336.84</v>
      </c>
      <c r="O4" s="100">
        <v>295069.26</v>
      </c>
      <c r="R4" s="100">
        <v>175380</v>
      </c>
      <c r="S4" s="100">
        <v>353170</v>
      </c>
      <c r="T4" s="124">
        <v>279600</v>
      </c>
      <c r="U4" s="124">
        <v>86076.04</v>
      </c>
      <c r="V4" s="124">
        <v>37467.879999999997</v>
      </c>
    </row>
    <row r="5" spans="1:23" x14ac:dyDescent="0.2">
      <c r="A5" s="56" t="s">
        <v>1504</v>
      </c>
      <c r="B5" s="123">
        <v>218820.75</v>
      </c>
      <c r="C5" s="123">
        <v>121356.75</v>
      </c>
      <c r="D5" s="123">
        <v>50347.99</v>
      </c>
      <c r="E5" s="56">
        <v>649598.41</v>
      </c>
      <c r="F5" s="56">
        <v>255716.88</v>
      </c>
      <c r="H5" s="273">
        <v>14250</v>
      </c>
      <c r="M5" s="56">
        <v>-776767.69</v>
      </c>
      <c r="N5" s="56">
        <v>2159407.13</v>
      </c>
      <c r="O5" s="100">
        <v>227965.15</v>
      </c>
      <c r="R5" s="100">
        <v>230810</v>
      </c>
      <c r="T5" s="124">
        <v>374050</v>
      </c>
      <c r="U5" s="124">
        <v>139558.23000000001</v>
      </c>
      <c r="V5" s="124">
        <v>30701.58</v>
      </c>
    </row>
    <row r="6" spans="1:23" x14ac:dyDescent="0.2">
      <c r="A6" s="56" t="s">
        <v>1505</v>
      </c>
      <c r="B6" s="123">
        <v>376201.61</v>
      </c>
      <c r="C6" s="123">
        <v>59018.02</v>
      </c>
      <c r="D6" s="123">
        <v>92445.27</v>
      </c>
      <c r="E6" s="56">
        <v>947566.07</v>
      </c>
      <c r="F6" s="56">
        <v>759546.85</v>
      </c>
      <c r="H6" s="273">
        <v>13680</v>
      </c>
      <c r="M6" s="56">
        <v>-727214.42</v>
      </c>
      <c r="N6" s="56">
        <v>3104237.14</v>
      </c>
      <c r="O6" s="100">
        <v>240659</v>
      </c>
      <c r="R6" s="100">
        <v>322600</v>
      </c>
      <c r="T6" s="124">
        <v>421904</v>
      </c>
      <c r="U6" s="124">
        <v>86459.88</v>
      </c>
      <c r="V6" s="124">
        <v>31252.02</v>
      </c>
    </row>
    <row r="7" spans="1:23" x14ac:dyDescent="0.2">
      <c r="A7" s="56" t="s">
        <v>1506</v>
      </c>
      <c r="B7" s="123">
        <v>207362.6</v>
      </c>
      <c r="C7" s="123">
        <v>122209.3</v>
      </c>
      <c r="D7" s="123">
        <v>63951.6</v>
      </c>
      <c r="E7" s="56">
        <v>189144.98</v>
      </c>
      <c r="F7" s="56">
        <v>151863.67000000001</v>
      </c>
      <c r="H7" s="273">
        <v>36750</v>
      </c>
      <c r="M7" s="56">
        <v>-644520.21</v>
      </c>
      <c r="N7" s="56">
        <v>1481598.18</v>
      </c>
      <c r="O7" s="100">
        <v>336267.73</v>
      </c>
      <c r="R7" s="100">
        <v>322380</v>
      </c>
      <c r="T7" s="124">
        <v>521730</v>
      </c>
      <c r="U7" s="124">
        <v>205435.25</v>
      </c>
      <c r="V7" s="124">
        <v>30666.3</v>
      </c>
    </row>
    <row r="8" spans="1:23" x14ac:dyDescent="0.2">
      <c r="A8" s="56" t="s">
        <v>1507</v>
      </c>
      <c r="B8" s="123">
        <v>560730.09</v>
      </c>
      <c r="C8" s="123">
        <v>5723.3</v>
      </c>
      <c r="D8" s="123">
        <v>28356.9</v>
      </c>
      <c r="E8" s="56">
        <v>56691.83</v>
      </c>
      <c r="F8" s="56">
        <v>819555.21</v>
      </c>
      <c r="H8" s="273">
        <v>41850</v>
      </c>
      <c r="M8" s="56">
        <v>-2064273.85</v>
      </c>
      <c r="N8" s="56">
        <v>3577514.61</v>
      </c>
      <c r="O8" s="100">
        <v>250445.71</v>
      </c>
      <c r="R8" s="100">
        <v>214550</v>
      </c>
      <c r="S8" s="100">
        <v>36480</v>
      </c>
      <c r="T8" s="124">
        <v>388370</v>
      </c>
      <c r="U8" s="124">
        <v>163265.68</v>
      </c>
      <c r="V8" s="124">
        <v>15723.46</v>
      </c>
    </row>
    <row r="9" spans="1:23" x14ac:dyDescent="0.2">
      <c r="A9" s="56" t="s">
        <v>1508</v>
      </c>
      <c r="B9" s="123">
        <v>231204.21</v>
      </c>
      <c r="C9" s="123">
        <v>3780.93</v>
      </c>
      <c r="D9" s="123">
        <v>5306.55</v>
      </c>
      <c r="E9" s="56">
        <v>425261.01</v>
      </c>
      <c r="F9" s="56">
        <v>196211.04</v>
      </c>
      <c r="H9" s="273">
        <v>14087.6</v>
      </c>
      <c r="M9" s="56">
        <v>819702.64</v>
      </c>
      <c r="N9" s="56">
        <v>80851.62</v>
      </c>
      <c r="O9" s="100">
        <v>72800.5</v>
      </c>
      <c r="R9" s="100">
        <v>221430</v>
      </c>
      <c r="T9" s="124">
        <v>250970</v>
      </c>
      <c r="U9" s="124">
        <v>68088.94</v>
      </c>
      <c r="V9" s="124">
        <v>27051.68</v>
      </c>
    </row>
    <row r="10" spans="1:23" x14ac:dyDescent="0.2">
      <c r="A10" s="56" t="s">
        <v>1509</v>
      </c>
      <c r="B10" s="123">
        <v>644377.4</v>
      </c>
      <c r="C10" s="123">
        <v>8819.0300000000007</v>
      </c>
      <c r="D10" s="123">
        <v>91804.19</v>
      </c>
      <c r="E10" s="56">
        <v>999374.55</v>
      </c>
      <c r="F10" s="56">
        <v>1880974.05</v>
      </c>
      <c r="H10" s="273">
        <v>23550</v>
      </c>
      <c r="M10" s="56">
        <v>962353.97</v>
      </c>
      <c r="N10" s="56">
        <v>2359303.7200000002</v>
      </c>
      <c r="O10" s="100">
        <v>321189.2</v>
      </c>
      <c r="P10" s="100">
        <v>264000</v>
      </c>
      <c r="R10" s="100">
        <v>260800</v>
      </c>
      <c r="T10" s="124">
        <v>388500</v>
      </c>
      <c r="U10" s="124">
        <v>103043.15</v>
      </c>
      <c r="V10" s="124">
        <v>63436.52</v>
      </c>
    </row>
    <row r="11" spans="1:23" x14ac:dyDescent="0.2">
      <c r="A11" s="56" t="s">
        <v>1510</v>
      </c>
      <c r="B11" s="123">
        <v>103056.46</v>
      </c>
      <c r="C11" s="123">
        <v>8821.92</v>
      </c>
      <c r="D11" s="123">
        <v>36247.14</v>
      </c>
      <c r="E11" s="56">
        <v>779235.65</v>
      </c>
      <c r="F11" s="56">
        <v>223392.66</v>
      </c>
      <c r="M11" s="56">
        <v>-977845.78</v>
      </c>
      <c r="N11" s="56">
        <v>2243800.1</v>
      </c>
      <c r="O11" s="100">
        <v>66148.33</v>
      </c>
      <c r="R11" s="100">
        <v>167260</v>
      </c>
      <c r="T11" s="124">
        <v>249900</v>
      </c>
      <c r="U11" s="124">
        <v>59771.88</v>
      </c>
      <c r="V11" s="124">
        <v>32518.94</v>
      </c>
    </row>
    <row r="12" spans="1:23" x14ac:dyDescent="0.2">
      <c r="A12" s="56" t="s">
        <v>1511</v>
      </c>
      <c r="B12" s="123">
        <v>683919.49</v>
      </c>
      <c r="C12" s="123">
        <v>18841.060000000001</v>
      </c>
      <c r="D12" s="123">
        <v>63593.78</v>
      </c>
      <c r="E12" s="56">
        <v>177581.65</v>
      </c>
      <c r="F12" s="56">
        <v>144737.91</v>
      </c>
      <c r="H12" s="273">
        <v>12000</v>
      </c>
      <c r="M12" s="56">
        <v>-1420471.58</v>
      </c>
      <c r="N12" s="56">
        <v>2541297.98</v>
      </c>
      <c r="O12" s="100">
        <v>224187.54</v>
      </c>
      <c r="R12" s="100">
        <v>223370</v>
      </c>
      <c r="T12" s="124">
        <v>338250</v>
      </c>
      <c r="U12" s="124">
        <v>106093.07</v>
      </c>
      <c r="V12" s="124">
        <v>28336.98</v>
      </c>
    </row>
    <row r="13" spans="1:23" x14ac:dyDescent="0.2">
      <c r="A13" s="56" t="s">
        <v>1512</v>
      </c>
      <c r="B13" s="123">
        <v>485659.16</v>
      </c>
      <c r="C13" s="123">
        <v>5724.99</v>
      </c>
      <c r="D13" s="123">
        <v>58862.44</v>
      </c>
      <c r="E13" s="56">
        <v>1991887.29</v>
      </c>
      <c r="F13" s="56">
        <v>208880.47</v>
      </c>
      <c r="H13" s="273">
        <v>21150</v>
      </c>
      <c r="M13" s="56">
        <v>429864.16</v>
      </c>
      <c r="N13" s="56">
        <v>2357450.56</v>
      </c>
      <c r="O13" s="100">
        <v>169254.52</v>
      </c>
      <c r="R13" s="100">
        <v>77480</v>
      </c>
      <c r="T13" s="124">
        <v>109480</v>
      </c>
      <c r="U13" s="124">
        <v>90722.09</v>
      </c>
      <c r="V13" s="124">
        <v>29216.799999999999</v>
      </c>
    </row>
    <row r="14" spans="1:23" x14ac:dyDescent="0.2">
      <c r="A14" s="56" t="s">
        <v>1513</v>
      </c>
      <c r="B14" s="123">
        <v>288165.94</v>
      </c>
      <c r="C14" s="123">
        <v>16466.14</v>
      </c>
      <c r="D14" s="123">
        <v>44332.14</v>
      </c>
      <c r="E14" s="56">
        <v>1058714.18</v>
      </c>
      <c r="F14" s="56">
        <v>701230.2</v>
      </c>
      <c r="H14" s="273">
        <v>10050</v>
      </c>
      <c r="M14" s="56">
        <v>-1273945.6299999999</v>
      </c>
      <c r="N14" s="56">
        <v>3416597.09</v>
      </c>
      <c r="O14" s="100">
        <v>179470.9</v>
      </c>
      <c r="R14" s="100">
        <v>156270</v>
      </c>
      <c r="T14" s="124">
        <v>249810</v>
      </c>
      <c r="U14" s="124">
        <v>62260.88</v>
      </c>
      <c r="V14" s="124">
        <v>54688.88</v>
      </c>
    </row>
    <row r="15" spans="1:23" x14ac:dyDescent="0.2">
      <c r="A15" s="56" t="s">
        <v>1514</v>
      </c>
      <c r="B15" s="123">
        <v>502545.06</v>
      </c>
      <c r="C15" s="123">
        <v>9316.4</v>
      </c>
      <c r="D15" s="123">
        <v>18609.38</v>
      </c>
      <c r="E15" s="56">
        <v>2395552.89</v>
      </c>
      <c r="F15" s="56">
        <v>375022.41</v>
      </c>
      <c r="H15" s="273">
        <v>27483.05</v>
      </c>
      <c r="M15" s="56">
        <v>259438.22</v>
      </c>
      <c r="N15" s="56">
        <v>3110817.16</v>
      </c>
      <c r="O15" s="100">
        <v>211567.74</v>
      </c>
      <c r="R15" s="100">
        <v>224110</v>
      </c>
      <c r="T15" s="124">
        <v>289810</v>
      </c>
      <c r="U15" s="124">
        <v>97169.47</v>
      </c>
      <c r="V15" s="124">
        <v>121704.56</v>
      </c>
    </row>
    <row r="16" spans="1:23" x14ac:dyDescent="0.2">
      <c r="A16" s="56" t="s">
        <v>1515</v>
      </c>
      <c r="B16" s="123">
        <v>167060.63</v>
      </c>
      <c r="C16" s="123">
        <v>34838.33</v>
      </c>
      <c r="D16" s="123">
        <v>75740.97</v>
      </c>
      <c r="E16" s="56">
        <v>1485210.86</v>
      </c>
      <c r="F16" s="56">
        <v>827685.03</v>
      </c>
      <c r="H16" s="273">
        <v>20340</v>
      </c>
      <c r="M16" s="56">
        <v>-1714033.4</v>
      </c>
      <c r="N16" s="56">
        <v>4381554.71</v>
      </c>
      <c r="O16" s="100">
        <v>250049.87</v>
      </c>
      <c r="R16" s="100">
        <v>210040</v>
      </c>
      <c r="T16" s="124">
        <v>344100</v>
      </c>
      <c r="U16" s="124">
        <v>144205</v>
      </c>
      <c r="V16" s="124">
        <v>38986.36</v>
      </c>
    </row>
    <row r="17" spans="1:22" x14ac:dyDescent="0.2">
      <c r="A17" s="56" t="s">
        <v>1516</v>
      </c>
      <c r="B17" s="123">
        <v>720541.99</v>
      </c>
      <c r="C17" s="123">
        <v>1846.66</v>
      </c>
      <c r="D17" s="123">
        <v>42489.78</v>
      </c>
      <c r="E17" s="56">
        <v>290041.46999999997</v>
      </c>
      <c r="F17" s="56">
        <v>17467.080000000002</v>
      </c>
      <c r="H17" s="273">
        <v>17700</v>
      </c>
      <c r="M17" s="56">
        <v>-1708144.11</v>
      </c>
      <c r="N17" s="56">
        <v>2824820.87</v>
      </c>
      <c r="O17" s="100">
        <v>194804.85</v>
      </c>
      <c r="R17" s="100">
        <v>236640</v>
      </c>
      <c r="S17" s="100">
        <v>8000</v>
      </c>
      <c r="T17" s="124">
        <v>366020</v>
      </c>
      <c r="U17" s="124">
        <v>79062.789999999994</v>
      </c>
      <c r="V17" s="124">
        <v>28097.84</v>
      </c>
    </row>
    <row r="18" spans="1:22" x14ac:dyDescent="0.2">
      <c r="A18" s="56" t="s">
        <v>1517</v>
      </c>
      <c r="B18" s="123">
        <v>649619.76</v>
      </c>
      <c r="C18" s="123">
        <v>35840.71</v>
      </c>
      <c r="D18" s="123">
        <v>89055.47</v>
      </c>
      <c r="E18" s="56">
        <v>194043.29</v>
      </c>
      <c r="F18" s="56">
        <v>296315.45</v>
      </c>
      <c r="H18" s="273">
        <v>15000</v>
      </c>
      <c r="M18" s="56">
        <v>-963353.23</v>
      </c>
      <c r="N18" s="56">
        <v>2287611.84</v>
      </c>
      <c r="O18" s="100">
        <v>285382.83</v>
      </c>
      <c r="R18" s="100">
        <v>227160</v>
      </c>
      <c r="T18" s="124">
        <v>387220</v>
      </c>
      <c r="U18" s="124">
        <v>152872.78</v>
      </c>
      <c r="V18" s="124">
        <v>20786.98</v>
      </c>
    </row>
    <row r="19" spans="1:22" x14ac:dyDescent="0.2">
      <c r="A19" s="56" t="s">
        <v>1518</v>
      </c>
      <c r="B19" s="123">
        <v>422378.77</v>
      </c>
      <c r="C19" s="123">
        <v>16722.2</v>
      </c>
      <c r="D19" s="123">
        <v>25718.23</v>
      </c>
      <c r="E19" s="56">
        <v>40434.97</v>
      </c>
      <c r="F19" s="56">
        <v>45404.480000000003</v>
      </c>
      <c r="H19" s="273">
        <v>9150</v>
      </c>
      <c r="M19" s="56">
        <v>-2056242.82</v>
      </c>
      <c r="N19" s="56">
        <v>2658489.6</v>
      </c>
      <c r="O19" s="100">
        <v>191099.76</v>
      </c>
      <c r="R19" s="100">
        <v>295940</v>
      </c>
      <c r="T19" s="124">
        <v>426880</v>
      </c>
      <c r="U19" s="124">
        <v>84675.43</v>
      </c>
      <c r="V19" s="124">
        <v>25064.46</v>
      </c>
    </row>
    <row r="20" spans="1:22" x14ac:dyDescent="0.2">
      <c r="A20" s="56" t="s">
        <v>1519</v>
      </c>
      <c r="B20" s="123">
        <v>726298.6</v>
      </c>
      <c r="C20" s="123">
        <v>23601.95</v>
      </c>
      <c r="D20" s="123">
        <v>68618.5</v>
      </c>
      <c r="E20" s="56">
        <v>4384380.55</v>
      </c>
      <c r="F20" s="56">
        <v>128048.43</v>
      </c>
      <c r="H20" s="273">
        <v>11280</v>
      </c>
      <c r="M20" s="56">
        <v>4526352.97</v>
      </c>
      <c r="N20" s="56">
        <v>712043.8</v>
      </c>
      <c r="O20" s="100">
        <v>209737.58</v>
      </c>
      <c r="R20" s="100">
        <v>283380</v>
      </c>
      <c r="T20" s="124">
        <v>323128</v>
      </c>
      <c r="U20" s="124">
        <v>54508.44</v>
      </c>
      <c r="V20" s="124">
        <v>32264.880000000001</v>
      </c>
    </row>
    <row r="21" spans="1:22" x14ac:dyDescent="0.2">
      <c r="A21" s="56" t="s">
        <v>1520</v>
      </c>
      <c r="B21" s="123">
        <v>350644.95</v>
      </c>
      <c r="C21" s="123">
        <v>9529.92</v>
      </c>
      <c r="D21" s="123">
        <v>89974.77</v>
      </c>
      <c r="E21" s="56">
        <v>283989.61</v>
      </c>
      <c r="F21" s="56">
        <v>767869.01</v>
      </c>
      <c r="H21" s="273">
        <v>11656.3</v>
      </c>
      <c r="M21" s="56">
        <v>-2651993.63</v>
      </c>
      <c r="N21" s="56">
        <v>4272663.5999999996</v>
      </c>
      <c r="O21" s="100">
        <v>171813.16</v>
      </c>
      <c r="R21" s="100">
        <v>155720</v>
      </c>
      <c r="T21" s="124">
        <v>272180</v>
      </c>
      <c r="U21" s="124">
        <v>99648.83</v>
      </c>
      <c r="V21" s="124">
        <v>57412.34</v>
      </c>
    </row>
    <row r="22" spans="1:22" x14ac:dyDescent="0.2">
      <c r="A22" s="56" t="s">
        <v>1521</v>
      </c>
      <c r="B22" s="123">
        <v>229700.09</v>
      </c>
      <c r="C22" s="123">
        <v>112223.95</v>
      </c>
      <c r="D22" s="123">
        <v>41266.89</v>
      </c>
      <c r="E22" s="56">
        <v>1348202.34</v>
      </c>
      <c r="F22" s="56">
        <v>115004.57</v>
      </c>
      <c r="H22" s="273">
        <v>24630</v>
      </c>
      <c r="M22" s="56">
        <v>-184070.49</v>
      </c>
      <c r="N22" s="56">
        <v>2054348.01</v>
      </c>
      <c r="O22" s="100">
        <v>208588.4</v>
      </c>
      <c r="R22" s="100">
        <v>152540</v>
      </c>
      <c r="T22" s="124">
        <v>244020</v>
      </c>
      <c r="U22" s="124">
        <v>118052.12</v>
      </c>
      <c r="V22" s="124">
        <v>27085.96</v>
      </c>
    </row>
    <row r="23" spans="1:22" x14ac:dyDescent="0.2">
      <c r="A23" s="56" t="s">
        <v>1582</v>
      </c>
      <c r="B23" s="123">
        <v>994238.54</v>
      </c>
      <c r="C23" s="123">
        <v>14119.33</v>
      </c>
      <c r="D23" s="123">
        <v>29077.97</v>
      </c>
      <c r="E23" s="56">
        <v>27713.35</v>
      </c>
      <c r="F23" s="56">
        <v>151009.79</v>
      </c>
      <c r="H23" s="273">
        <v>16389.8</v>
      </c>
      <c r="M23" s="56">
        <v>-980922.44</v>
      </c>
      <c r="N23" s="56">
        <v>2203520.5099999998</v>
      </c>
      <c r="O23" s="100">
        <v>191269.06</v>
      </c>
      <c r="R23" s="100">
        <v>159470</v>
      </c>
      <c r="T23" s="124">
        <v>279030</v>
      </c>
      <c r="U23" s="124">
        <v>76111.31</v>
      </c>
      <c r="V23" s="124">
        <v>12446.64</v>
      </c>
    </row>
    <row r="24" spans="1:22" x14ac:dyDescent="0.2">
      <c r="A24" s="56" t="s">
        <v>1522</v>
      </c>
      <c r="B24" s="123">
        <v>771576.91</v>
      </c>
      <c r="C24" s="123">
        <v>0</v>
      </c>
      <c r="D24" s="123">
        <v>71817.25</v>
      </c>
      <c r="E24" s="56">
        <v>191542.15</v>
      </c>
      <c r="F24" s="56">
        <v>959133.16</v>
      </c>
      <c r="H24" s="273">
        <v>36393.51</v>
      </c>
      <c r="M24" s="56">
        <v>-498281.94</v>
      </c>
      <c r="N24" s="56">
        <v>2350727.5299999998</v>
      </c>
      <c r="O24" s="100">
        <v>322112.09000000003</v>
      </c>
      <c r="P24" s="100">
        <v>127175</v>
      </c>
      <c r="R24" s="100">
        <v>301160</v>
      </c>
      <c r="T24" s="124">
        <v>407200</v>
      </c>
      <c r="U24" s="124">
        <v>125739.1</v>
      </c>
      <c r="V24" s="124">
        <v>55851.62</v>
      </c>
    </row>
    <row r="25" spans="1:22" x14ac:dyDescent="0.2">
      <c r="A25" s="56" t="s">
        <v>1523</v>
      </c>
      <c r="B25" s="123">
        <v>109379.98</v>
      </c>
      <c r="C25" s="123">
        <v>0</v>
      </c>
      <c r="D25" s="123">
        <v>126741.55</v>
      </c>
      <c r="E25" s="56">
        <v>855284.22</v>
      </c>
      <c r="F25" s="56">
        <v>399759.54</v>
      </c>
      <c r="G25" s="273">
        <v>0</v>
      </c>
      <c r="H25" s="273">
        <v>26223.14</v>
      </c>
      <c r="M25" s="56">
        <v>-1902313.1</v>
      </c>
      <c r="N25" s="56">
        <v>3163898.35</v>
      </c>
      <c r="O25" s="100">
        <v>480700.47</v>
      </c>
      <c r="R25" s="100">
        <v>203200</v>
      </c>
      <c r="T25" s="124">
        <v>316130</v>
      </c>
      <c r="U25" s="124">
        <v>92948.89</v>
      </c>
      <c r="V25" s="124">
        <v>50390.68</v>
      </c>
    </row>
    <row r="26" spans="1:22" x14ac:dyDescent="0.2">
      <c r="A26" s="56" t="s">
        <v>1524</v>
      </c>
      <c r="B26" s="123">
        <v>802540.39</v>
      </c>
      <c r="C26" s="123">
        <v>21555</v>
      </c>
      <c r="D26" s="123">
        <v>68165</v>
      </c>
      <c r="E26" s="56">
        <v>1267211.99</v>
      </c>
      <c r="F26" s="56">
        <v>3890233.6</v>
      </c>
      <c r="H26" s="273">
        <v>43900</v>
      </c>
      <c r="M26" s="56">
        <v>404850</v>
      </c>
      <c r="N26" s="56">
        <v>2060186.09</v>
      </c>
      <c r="O26" s="100">
        <v>352203.09</v>
      </c>
      <c r="P26" s="100">
        <v>100000</v>
      </c>
      <c r="R26" s="100">
        <v>373930</v>
      </c>
      <c r="T26" s="124">
        <v>480010</v>
      </c>
      <c r="U26" s="124">
        <v>170437.95</v>
      </c>
      <c r="V26" s="124">
        <v>55195.74</v>
      </c>
    </row>
    <row r="27" spans="1:22" x14ac:dyDescent="0.2">
      <c r="A27" s="56" t="s">
        <v>1525</v>
      </c>
      <c r="B27" s="123">
        <v>383094.92</v>
      </c>
      <c r="C27" s="123">
        <v>1206</v>
      </c>
      <c r="D27" s="123">
        <v>62423.19</v>
      </c>
      <c r="E27" s="56">
        <v>762236.95</v>
      </c>
      <c r="F27" s="56">
        <v>596132.24</v>
      </c>
      <c r="H27" s="273">
        <v>24469</v>
      </c>
      <c r="M27" s="56">
        <v>232300</v>
      </c>
      <c r="N27" s="56">
        <v>2920599.11</v>
      </c>
      <c r="O27" s="100">
        <v>194497.2</v>
      </c>
      <c r="R27" s="100">
        <v>267700</v>
      </c>
      <c r="T27" s="124">
        <v>334960</v>
      </c>
      <c r="U27" s="124">
        <v>94250.79</v>
      </c>
      <c r="V27" s="124">
        <v>66886.86</v>
      </c>
    </row>
    <row r="28" spans="1:22" x14ac:dyDescent="0.2">
      <c r="A28" s="56" t="s">
        <v>1526</v>
      </c>
      <c r="B28" s="123">
        <v>210481.08</v>
      </c>
      <c r="C28" s="123">
        <v>569.5</v>
      </c>
      <c r="D28" s="123">
        <v>39214.379999999997</v>
      </c>
      <c r="E28" s="56">
        <v>560286.18000000005</v>
      </c>
      <c r="F28" s="56">
        <v>202312.9</v>
      </c>
      <c r="H28" s="273">
        <v>17672.759999999998</v>
      </c>
      <c r="M28" s="56">
        <v>140750</v>
      </c>
      <c r="N28" s="56">
        <v>1187021.07</v>
      </c>
      <c r="O28" s="100">
        <v>284022.15000000002</v>
      </c>
      <c r="R28" s="100">
        <v>262860</v>
      </c>
      <c r="T28" s="124">
        <v>382740</v>
      </c>
      <c r="U28" s="124">
        <v>98019.61</v>
      </c>
      <c r="V28" s="124">
        <v>36403.660000000003</v>
      </c>
    </row>
    <row r="29" spans="1:22" x14ac:dyDescent="0.2">
      <c r="A29" s="56" t="s">
        <v>1527</v>
      </c>
      <c r="B29" s="123">
        <v>285747.64</v>
      </c>
      <c r="C29" s="123">
        <v>0</v>
      </c>
      <c r="D29" s="123">
        <v>63847.72</v>
      </c>
      <c r="E29" s="56">
        <v>632114.88</v>
      </c>
      <c r="F29" s="56">
        <v>288639.06</v>
      </c>
      <c r="H29" s="273">
        <v>19939.95</v>
      </c>
      <c r="J29" s="273">
        <v>0</v>
      </c>
      <c r="M29" s="56">
        <v>173850</v>
      </c>
      <c r="N29" s="56">
        <v>2650223.29</v>
      </c>
      <c r="O29" s="100">
        <v>238016.36</v>
      </c>
      <c r="P29" s="100">
        <v>40000</v>
      </c>
      <c r="R29" s="100">
        <v>219140</v>
      </c>
      <c r="T29" s="124">
        <v>285990</v>
      </c>
      <c r="U29" s="124">
        <v>109034.46</v>
      </c>
      <c r="V29" s="124">
        <v>43349.88</v>
      </c>
    </row>
    <row r="30" spans="1:22" x14ac:dyDescent="0.2">
      <c r="A30" s="56" t="s">
        <v>1528</v>
      </c>
      <c r="B30" s="123">
        <v>387938.11</v>
      </c>
      <c r="C30" s="123">
        <v>1541</v>
      </c>
      <c r="D30" s="123">
        <v>75673.19</v>
      </c>
      <c r="E30" s="56">
        <v>1805959.71</v>
      </c>
      <c r="F30" s="56">
        <v>207974.57</v>
      </c>
      <c r="H30" s="273">
        <v>16349</v>
      </c>
      <c r="J30" s="273">
        <v>7</v>
      </c>
      <c r="M30" s="56">
        <v>110700</v>
      </c>
      <c r="N30" s="56">
        <v>1714501.17</v>
      </c>
      <c r="O30" s="100">
        <v>178164.6</v>
      </c>
      <c r="R30" s="100">
        <v>138220</v>
      </c>
      <c r="T30" s="124">
        <v>180269.68</v>
      </c>
      <c r="U30" s="124">
        <v>82951.02</v>
      </c>
      <c r="V30" s="124">
        <v>53438.54</v>
      </c>
    </row>
    <row r="31" spans="1:22" x14ac:dyDescent="0.2">
      <c r="A31" s="56" t="s">
        <v>1529</v>
      </c>
      <c r="B31" s="123">
        <v>558064.77</v>
      </c>
      <c r="C31" s="123">
        <v>0</v>
      </c>
      <c r="D31" s="123">
        <v>108099.88</v>
      </c>
      <c r="E31" s="56">
        <v>814173.43</v>
      </c>
      <c r="F31" s="56">
        <v>1255513.56</v>
      </c>
      <c r="H31" s="273">
        <v>50856.92</v>
      </c>
      <c r="M31" s="56">
        <v>148750</v>
      </c>
      <c r="N31" s="56">
        <v>2482860.59</v>
      </c>
      <c r="O31" s="100">
        <v>271905.2</v>
      </c>
      <c r="R31" s="100">
        <v>260300</v>
      </c>
      <c r="T31" s="124">
        <v>356580</v>
      </c>
      <c r="U31" s="124">
        <v>202834.88</v>
      </c>
      <c r="V31" s="124">
        <v>53617.440000000002</v>
      </c>
    </row>
    <row r="32" spans="1:22" x14ac:dyDescent="0.2">
      <c r="A32" s="56" t="s">
        <v>1530</v>
      </c>
      <c r="B32" s="123">
        <v>366285.52</v>
      </c>
      <c r="C32" s="123">
        <v>0</v>
      </c>
      <c r="D32" s="123">
        <v>27638.77</v>
      </c>
      <c r="E32" s="56">
        <v>550270.43000000005</v>
      </c>
      <c r="F32" s="56">
        <v>309889.08</v>
      </c>
      <c r="H32" s="273">
        <v>17000</v>
      </c>
      <c r="M32" s="56">
        <v>-864160.78</v>
      </c>
      <c r="N32" s="56">
        <v>2102364.12</v>
      </c>
      <c r="O32" s="100">
        <v>147906.35</v>
      </c>
      <c r="R32" s="100">
        <v>190700</v>
      </c>
      <c r="S32" s="100">
        <v>3000</v>
      </c>
      <c r="T32" s="124">
        <v>247976</v>
      </c>
      <c r="U32" s="124">
        <v>69876.429999999993</v>
      </c>
      <c r="V32" s="124">
        <v>23673.46</v>
      </c>
    </row>
    <row r="33" spans="1:22" x14ac:dyDescent="0.2">
      <c r="A33" s="56" t="s">
        <v>1531</v>
      </c>
      <c r="B33" s="123">
        <v>163023.65</v>
      </c>
      <c r="C33" s="123">
        <v>0</v>
      </c>
      <c r="D33" s="123">
        <v>26676.75</v>
      </c>
      <c r="E33" s="56">
        <v>614298.27</v>
      </c>
      <c r="F33" s="56">
        <v>636278.19999999995</v>
      </c>
      <c r="H33" s="273">
        <v>26964.12</v>
      </c>
      <c r="J33" s="273">
        <v>0</v>
      </c>
      <c r="M33" s="56">
        <v>535909.46</v>
      </c>
      <c r="N33" s="56">
        <v>923152.19</v>
      </c>
      <c r="O33" s="100">
        <v>260794.83</v>
      </c>
      <c r="R33" s="100">
        <v>280360</v>
      </c>
      <c r="T33" s="124">
        <v>396300</v>
      </c>
      <c r="U33" s="124">
        <v>125371.67</v>
      </c>
      <c r="V33" s="124">
        <v>52170.06</v>
      </c>
    </row>
    <row r="34" spans="1:22" x14ac:dyDescent="0.2">
      <c r="A34" s="56" t="s">
        <v>1532</v>
      </c>
      <c r="B34" s="123">
        <v>664134.17000000004</v>
      </c>
      <c r="C34" s="123">
        <v>0</v>
      </c>
      <c r="D34" s="123">
        <v>64482.2</v>
      </c>
      <c r="E34" s="56">
        <v>1256631.8500000001</v>
      </c>
      <c r="F34" s="56">
        <v>667450.80000000005</v>
      </c>
      <c r="H34" s="273">
        <v>27781.3</v>
      </c>
      <c r="M34" s="56">
        <v>366100</v>
      </c>
      <c r="N34" s="56">
        <v>2548141.21</v>
      </c>
      <c r="O34" s="100">
        <v>260644.77</v>
      </c>
      <c r="P34" s="100">
        <v>112000</v>
      </c>
      <c r="R34" s="100">
        <v>346300</v>
      </c>
      <c r="T34" s="124">
        <v>379860</v>
      </c>
      <c r="U34" s="124">
        <v>131062.16</v>
      </c>
      <c r="V34" s="124">
        <v>43984.800000000003</v>
      </c>
    </row>
    <row r="35" spans="1:22" x14ac:dyDescent="0.2">
      <c r="A35" s="56" t="s">
        <v>1585</v>
      </c>
      <c r="B35" s="123">
        <v>248733.62</v>
      </c>
      <c r="C35" s="123">
        <v>0</v>
      </c>
      <c r="D35" s="123">
        <v>41331.93</v>
      </c>
      <c r="E35" s="56">
        <v>395684.87</v>
      </c>
      <c r="F35" s="56">
        <v>572226.97</v>
      </c>
      <c r="H35" s="273">
        <v>23600</v>
      </c>
      <c r="M35" s="56">
        <v>110400</v>
      </c>
      <c r="N35" s="56">
        <v>1650244.41</v>
      </c>
      <c r="O35" s="100">
        <v>203147.25</v>
      </c>
      <c r="P35" s="100">
        <v>35000</v>
      </c>
      <c r="R35" s="100">
        <v>177280</v>
      </c>
      <c r="T35" s="124">
        <v>231080</v>
      </c>
      <c r="U35" s="124">
        <v>108392.46</v>
      </c>
      <c r="V35" s="124">
        <v>43984.44</v>
      </c>
    </row>
    <row r="36" spans="1:22" x14ac:dyDescent="0.2">
      <c r="A36" s="56" t="s">
        <v>1533</v>
      </c>
      <c r="B36" s="123">
        <v>192127.89</v>
      </c>
      <c r="C36" s="123">
        <v>0</v>
      </c>
      <c r="D36" s="123">
        <v>31867.360000000001</v>
      </c>
      <c r="E36" s="56">
        <v>77855.91</v>
      </c>
      <c r="F36" s="56">
        <v>398362.63</v>
      </c>
      <c r="H36" s="273">
        <v>17578.060000000001</v>
      </c>
      <c r="M36" s="56">
        <v>-1196040.81</v>
      </c>
      <c r="N36" s="56">
        <v>1948644.79</v>
      </c>
      <c r="O36" s="100">
        <v>42973.13</v>
      </c>
      <c r="R36" s="100">
        <v>229580</v>
      </c>
      <c r="T36" s="124">
        <v>258220</v>
      </c>
      <c r="U36" s="124">
        <v>56542.58</v>
      </c>
      <c r="V36" s="124">
        <v>11326.8</v>
      </c>
    </row>
    <row r="37" spans="1:22" x14ac:dyDescent="0.2">
      <c r="A37" s="56" t="s">
        <v>1534</v>
      </c>
      <c r="B37" s="123">
        <v>325802.74</v>
      </c>
      <c r="C37" s="123">
        <v>0</v>
      </c>
      <c r="D37" s="123">
        <v>48151.17</v>
      </c>
      <c r="E37" s="56">
        <v>-434066.53</v>
      </c>
      <c r="F37" s="56">
        <v>893858.67</v>
      </c>
      <c r="H37" s="273">
        <v>32000</v>
      </c>
      <c r="M37" s="56">
        <v>-1253951.57</v>
      </c>
      <c r="N37" s="56">
        <v>2125603</v>
      </c>
      <c r="O37" s="100">
        <v>165527.29999999999</v>
      </c>
      <c r="Q37" s="100">
        <v>719.76</v>
      </c>
      <c r="R37" s="100">
        <v>363610</v>
      </c>
      <c r="S37" s="100">
        <v>309</v>
      </c>
      <c r="T37" s="124">
        <v>452074</v>
      </c>
      <c r="U37" s="124">
        <v>79231.240000000005</v>
      </c>
      <c r="V37" s="124">
        <v>6488.2</v>
      </c>
    </row>
    <row r="38" spans="1:22" x14ac:dyDescent="0.2">
      <c r="A38" s="56" t="s">
        <v>1535</v>
      </c>
      <c r="B38" s="123">
        <v>155411.41</v>
      </c>
      <c r="C38" s="123">
        <v>0</v>
      </c>
      <c r="D38" s="123">
        <v>28768.51</v>
      </c>
      <c r="E38" s="56">
        <v>167021.18</v>
      </c>
      <c r="F38" s="56">
        <v>338693.69</v>
      </c>
      <c r="H38" s="273">
        <v>15870</v>
      </c>
      <c r="M38" s="56">
        <v>-1111470.77</v>
      </c>
      <c r="N38" s="56">
        <v>1917883.16</v>
      </c>
      <c r="O38" s="100">
        <v>17405.900000000001</v>
      </c>
      <c r="Q38" s="100">
        <v>7.45</v>
      </c>
      <c r="R38" s="100">
        <v>232850</v>
      </c>
      <c r="T38" s="124">
        <v>298650</v>
      </c>
      <c r="U38" s="124">
        <v>51325.13</v>
      </c>
      <c r="V38" s="124">
        <v>21213.82</v>
      </c>
    </row>
    <row r="39" spans="1:22" x14ac:dyDescent="0.2">
      <c r="A39" s="56" t="s">
        <v>1536</v>
      </c>
      <c r="B39" s="123">
        <v>453473.29</v>
      </c>
      <c r="C39" s="123">
        <v>0</v>
      </c>
      <c r="D39" s="123">
        <v>78138.100000000006</v>
      </c>
      <c r="E39" s="56">
        <v>305758.40000000002</v>
      </c>
      <c r="F39" s="56">
        <v>1153021.52</v>
      </c>
      <c r="M39" s="56">
        <v>-176275.09</v>
      </c>
      <c r="N39" s="56">
        <v>2205072.4900000002</v>
      </c>
      <c r="O39" s="100">
        <v>196640.62</v>
      </c>
      <c r="R39" s="100">
        <v>261890</v>
      </c>
      <c r="S39" s="100">
        <v>3000</v>
      </c>
      <c r="T39" s="124">
        <v>358250</v>
      </c>
      <c r="U39" s="124">
        <v>73526.350000000006</v>
      </c>
      <c r="V39" s="124">
        <v>35000.36</v>
      </c>
    </row>
    <row r="40" spans="1:22" x14ac:dyDescent="0.2">
      <c r="A40" s="56" t="s">
        <v>1537</v>
      </c>
      <c r="B40" s="123">
        <v>311914.23999999999</v>
      </c>
      <c r="C40" s="123">
        <v>0</v>
      </c>
      <c r="D40" s="123">
        <v>72173.460000000006</v>
      </c>
      <c r="E40" s="56">
        <v>2371147.2000000002</v>
      </c>
      <c r="F40" s="56">
        <v>729214.82</v>
      </c>
      <c r="H40" s="273">
        <v>44410.82</v>
      </c>
      <c r="M40" s="56">
        <v>1756669.79</v>
      </c>
      <c r="N40" s="56">
        <v>1879861.02</v>
      </c>
      <c r="O40" s="100">
        <v>150325.62</v>
      </c>
      <c r="R40" s="100">
        <v>203820</v>
      </c>
      <c r="T40" s="124">
        <v>347940</v>
      </c>
      <c r="U40" s="124">
        <v>126983.69</v>
      </c>
      <c r="V40" s="124">
        <v>22403.84</v>
      </c>
    </row>
    <row r="41" spans="1:22" x14ac:dyDescent="0.2">
      <c r="A41" s="56" t="s">
        <v>1538</v>
      </c>
      <c r="B41" s="123">
        <v>561450.81999999995</v>
      </c>
      <c r="C41" s="123">
        <v>0</v>
      </c>
      <c r="D41" s="123">
        <v>77042.53</v>
      </c>
      <c r="E41" s="56">
        <v>716639.97</v>
      </c>
      <c r="F41" s="56">
        <v>560619.17000000004</v>
      </c>
      <c r="H41" s="273">
        <v>33100</v>
      </c>
      <c r="M41" s="56">
        <v>-1716363.96</v>
      </c>
      <c r="N41" s="56">
        <v>3832429.73</v>
      </c>
      <c r="O41" s="100">
        <v>75016.81</v>
      </c>
      <c r="R41" s="100">
        <v>378120</v>
      </c>
      <c r="T41" s="124">
        <v>516480</v>
      </c>
      <c r="U41" s="124">
        <v>85309.87</v>
      </c>
      <c r="V41" s="124">
        <v>34350.22</v>
      </c>
    </row>
    <row r="42" spans="1:22" x14ac:dyDescent="0.2">
      <c r="A42" s="56" t="s">
        <v>1539</v>
      </c>
      <c r="B42" s="123">
        <v>168392.98</v>
      </c>
      <c r="C42" s="123">
        <v>4800</v>
      </c>
      <c r="D42" s="123">
        <v>46002.9</v>
      </c>
      <c r="E42" s="56">
        <v>231699.41</v>
      </c>
      <c r="F42" s="56">
        <v>1790872.06</v>
      </c>
      <c r="H42" s="273">
        <v>18600</v>
      </c>
      <c r="M42" s="56">
        <v>376694.21</v>
      </c>
      <c r="N42" s="56">
        <v>1975418.72</v>
      </c>
      <c r="O42" s="100">
        <v>87233.71</v>
      </c>
      <c r="R42" s="100">
        <v>255400</v>
      </c>
      <c r="S42" s="100">
        <v>1000</v>
      </c>
      <c r="T42" s="124">
        <v>338640</v>
      </c>
      <c r="U42" s="124">
        <v>81416.25</v>
      </c>
      <c r="V42" s="124">
        <v>34559.040000000001</v>
      </c>
    </row>
    <row r="43" spans="1:22" x14ac:dyDescent="0.2">
      <c r="A43" s="56" t="s">
        <v>1540</v>
      </c>
      <c r="B43" s="123">
        <v>210397.19</v>
      </c>
      <c r="C43" s="123">
        <v>0</v>
      </c>
      <c r="D43" s="123">
        <v>33033.360000000001</v>
      </c>
      <c r="E43" s="56">
        <v>170968.7</v>
      </c>
      <c r="F43" s="56">
        <v>178447.45</v>
      </c>
      <c r="H43" s="273">
        <v>21627.7</v>
      </c>
      <c r="M43" s="56">
        <v>-886643.33</v>
      </c>
      <c r="N43" s="56">
        <v>1580455.21</v>
      </c>
      <c r="O43" s="100">
        <v>25078.25</v>
      </c>
      <c r="R43" s="100">
        <v>187560</v>
      </c>
      <c r="T43" s="124">
        <v>245820</v>
      </c>
      <c r="U43" s="124">
        <v>48297.79</v>
      </c>
      <c r="V43" s="124">
        <v>10913.34</v>
      </c>
    </row>
    <row r="44" spans="1:22" x14ac:dyDescent="0.2">
      <c r="A44" s="56" t="s">
        <v>1541</v>
      </c>
      <c r="B44" s="123">
        <v>262417.78000000003</v>
      </c>
      <c r="C44" s="123">
        <v>0</v>
      </c>
      <c r="D44" s="123">
        <v>72604.009999999995</v>
      </c>
      <c r="E44" s="56">
        <v>528918.68000000005</v>
      </c>
      <c r="F44" s="56">
        <v>646195.23</v>
      </c>
      <c r="H44" s="273">
        <v>33700</v>
      </c>
      <c r="M44" s="56">
        <v>-935734.88</v>
      </c>
      <c r="N44" s="56">
        <v>2583577.5299999998</v>
      </c>
      <c r="O44" s="100">
        <v>75400.78</v>
      </c>
      <c r="R44" s="100">
        <v>247340</v>
      </c>
      <c r="T44" s="124">
        <v>323960</v>
      </c>
      <c r="U44" s="124">
        <v>121387.73</v>
      </c>
      <c r="V44" s="124">
        <v>33492</v>
      </c>
    </row>
    <row r="45" spans="1:22" x14ac:dyDescent="0.2">
      <c r="A45" s="56" t="s">
        <v>1542</v>
      </c>
      <c r="B45" s="123">
        <v>332434.99</v>
      </c>
      <c r="C45" s="123">
        <v>0</v>
      </c>
      <c r="D45" s="123">
        <v>44664.32</v>
      </c>
      <c r="E45" s="56">
        <v>260318.52</v>
      </c>
      <c r="F45" s="56">
        <v>702417.86</v>
      </c>
      <c r="M45" s="56">
        <v>-469171.78</v>
      </c>
      <c r="N45" s="56">
        <v>1850667.12</v>
      </c>
      <c r="O45" s="100">
        <v>46880</v>
      </c>
      <c r="R45" s="100">
        <v>80060</v>
      </c>
      <c r="T45" s="124">
        <v>116880</v>
      </c>
      <c r="U45" s="124">
        <v>24679.77</v>
      </c>
      <c r="V45" s="124">
        <v>10195.879999999999</v>
      </c>
    </row>
    <row r="46" spans="1:22" x14ac:dyDescent="0.2">
      <c r="A46" s="56" t="s">
        <v>1543</v>
      </c>
      <c r="B46" s="123">
        <v>74465.679999999993</v>
      </c>
      <c r="C46" s="123">
        <v>30000</v>
      </c>
      <c r="D46" s="123">
        <v>20584.43</v>
      </c>
      <c r="E46" s="56">
        <v>374674.48</v>
      </c>
      <c r="F46" s="56">
        <v>459858.25</v>
      </c>
      <c r="M46" s="56">
        <v>-2065072.41</v>
      </c>
      <c r="N46" s="56">
        <v>3139393.79</v>
      </c>
      <c r="O46" s="100">
        <v>132690.87</v>
      </c>
      <c r="T46" s="124">
        <v>135680</v>
      </c>
      <c r="U46" s="124">
        <v>70241.09</v>
      </c>
      <c r="V46" s="124">
        <v>35196.32</v>
      </c>
    </row>
    <row r="47" spans="1:22" x14ac:dyDescent="0.2">
      <c r="A47" s="56" t="s">
        <v>1544</v>
      </c>
      <c r="B47" s="123">
        <v>144484.72</v>
      </c>
      <c r="C47" s="123">
        <v>0</v>
      </c>
      <c r="D47" s="123">
        <v>9347.6299999999992</v>
      </c>
      <c r="E47" s="56">
        <v>241575.44</v>
      </c>
      <c r="F47" s="56">
        <v>908130.52</v>
      </c>
      <c r="H47" s="273">
        <v>0</v>
      </c>
      <c r="M47" s="56">
        <v>-1214848.0900000001</v>
      </c>
      <c r="N47" s="56">
        <v>2592803.14</v>
      </c>
      <c r="O47" s="100">
        <v>100378.48</v>
      </c>
      <c r="R47" s="100">
        <v>246510</v>
      </c>
      <c r="T47" s="124">
        <v>284010</v>
      </c>
      <c r="U47" s="124">
        <v>81727.48</v>
      </c>
      <c r="V47" s="124">
        <v>31889.74</v>
      </c>
    </row>
    <row r="48" spans="1:22" x14ac:dyDescent="0.2">
      <c r="A48" s="56" t="s">
        <v>1545</v>
      </c>
      <c r="B48" s="123">
        <v>422703.13</v>
      </c>
      <c r="C48" s="123">
        <v>0</v>
      </c>
      <c r="D48" s="123">
        <v>39850.97</v>
      </c>
      <c r="E48" s="56">
        <v>113827.09</v>
      </c>
      <c r="F48" s="56">
        <v>383506.29</v>
      </c>
      <c r="H48" s="273">
        <v>17565.64</v>
      </c>
      <c r="M48" s="56">
        <v>-1216717.6299999999</v>
      </c>
      <c r="N48" s="56">
        <v>2213150.63</v>
      </c>
      <c r="O48" s="100">
        <v>37619.15</v>
      </c>
      <c r="R48" s="100">
        <v>219500</v>
      </c>
      <c r="T48" s="124">
        <v>232840</v>
      </c>
      <c r="U48" s="124">
        <v>49504.77</v>
      </c>
      <c r="V48" s="124">
        <v>10817.54</v>
      </c>
    </row>
    <row r="49" spans="1:23" x14ac:dyDescent="0.2">
      <c r="A49" s="56" t="s">
        <v>1546</v>
      </c>
      <c r="B49" s="123">
        <v>82895.53</v>
      </c>
      <c r="C49" s="123">
        <v>24960</v>
      </c>
      <c r="D49" s="123">
        <v>22671.86</v>
      </c>
      <c r="E49" s="56">
        <v>702651.27</v>
      </c>
      <c r="F49" s="56">
        <v>619012.55000000005</v>
      </c>
      <c r="H49" s="273">
        <v>30250</v>
      </c>
      <c r="M49" s="56">
        <v>-585034.39</v>
      </c>
      <c r="N49" s="56">
        <v>2118686.35</v>
      </c>
      <c r="O49" s="100">
        <v>23755.01</v>
      </c>
      <c r="R49" s="100">
        <v>213700</v>
      </c>
      <c r="T49" s="124">
        <v>251004</v>
      </c>
      <c r="U49" s="124">
        <v>59959.040000000001</v>
      </c>
      <c r="V49" s="124">
        <v>28342.720000000001</v>
      </c>
    </row>
    <row r="50" spans="1:23" x14ac:dyDescent="0.2">
      <c r="A50" s="56" t="s">
        <v>1547</v>
      </c>
      <c r="B50" s="123">
        <v>480255.96</v>
      </c>
      <c r="C50" s="123">
        <v>28600</v>
      </c>
      <c r="D50" s="123">
        <v>77197.45</v>
      </c>
      <c r="E50" s="56">
        <v>965116.49</v>
      </c>
      <c r="F50" s="56">
        <v>282781.45</v>
      </c>
      <c r="M50" s="56">
        <v>-1394410.94</v>
      </c>
      <c r="N50" s="56">
        <v>3206691.97</v>
      </c>
      <c r="O50" s="100">
        <v>325343.44</v>
      </c>
      <c r="R50" s="100">
        <v>366900</v>
      </c>
      <c r="S50" s="100">
        <v>1800</v>
      </c>
      <c r="T50" s="124">
        <v>474340</v>
      </c>
      <c r="U50" s="124">
        <v>77905.08</v>
      </c>
      <c r="V50" s="124">
        <v>33591.040000000001</v>
      </c>
      <c r="W50" s="124">
        <v>191</v>
      </c>
    </row>
    <row r="51" spans="1:23" x14ac:dyDescent="0.2">
      <c r="A51" s="56" t="s">
        <v>1548</v>
      </c>
      <c r="B51" s="123">
        <v>272826</v>
      </c>
      <c r="C51" s="123">
        <v>0</v>
      </c>
      <c r="D51" s="123">
        <v>103599.45</v>
      </c>
      <c r="E51" s="56">
        <v>10064</v>
      </c>
      <c r="F51" s="56">
        <v>1437371.56</v>
      </c>
      <c r="H51" s="273">
        <v>104400</v>
      </c>
      <c r="J51" s="273">
        <v>0</v>
      </c>
      <c r="M51" s="56">
        <v>-953932.85</v>
      </c>
      <c r="N51" s="56">
        <v>2598703.46</v>
      </c>
      <c r="O51" s="100">
        <v>490689.41</v>
      </c>
      <c r="R51" s="100">
        <v>306800</v>
      </c>
      <c r="S51" s="100">
        <v>1800</v>
      </c>
      <c r="T51" s="124">
        <v>530892</v>
      </c>
      <c r="U51" s="124">
        <v>108215.77</v>
      </c>
      <c r="V51" s="124">
        <v>75455.240000000005</v>
      </c>
    </row>
    <row r="52" spans="1:23" x14ac:dyDescent="0.2">
      <c r="A52" s="56" t="s">
        <v>1549</v>
      </c>
      <c r="B52" s="123">
        <v>518619.68</v>
      </c>
      <c r="C52" s="123">
        <v>0</v>
      </c>
      <c r="D52" s="123">
        <v>33606.980000000003</v>
      </c>
      <c r="E52" s="56">
        <v>253335.42</v>
      </c>
      <c r="F52" s="56">
        <v>263202.90999999997</v>
      </c>
      <c r="J52" s="273">
        <v>0</v>
      </c>
      <c r="M52" s="56">
        <v>-1430758</v>
      </c>
      <c r="N52" s="56">
        <v>2341456.5299999998</v>
      </c>
      <c r="O52" s="100">
        <v>352952.47</v>
      </c>
      <c r="R52" s="100">
        <v>56180</v>
      </c>
      <c r="T52" s="124">
        <v>159451.20000000001</v>
      </c>
      <c r="U52" s="124">
        <v>54236.25</v>
      </c>
      <c r="V52" s="124">
        <v>33174.559999999998</v>
      </c>
    </row>
    <row r="53" spans="1:23" x14ac:dyDescent="0.2">
      <c r="A53" s="56" t="s">
        <v>1550</v>
      </c>
      <c r="B53" s="123">
        <v>628632.61</v>
      </c>
      <c r="C53" s="123">
        <v>0</v>
      </c>
      <c r="D53" s="123">
        <v>112386.01</v>
      </c>
      <c r="E53" s="56">
        <v>2133919.19</v>
      </c>
      <c r="F53" s="56">
        <v>834166.03</v>
      </c>
      <c r="J53" s="273">
        <v>0</v>
      </c>
      <c r="M53" s="56">
        <v>2008223.59</v>
      </c>
      <c r="N53" s="56">
        <v>1574485.41</v>
      </c>
      <c r="O53" s="100">
        <v>734754.81</v>
      </c>
      <c r="R53" s="100">
        <v>2243000</v>
      </c>
      <c r="T53" s="124">
        <v>2525009.6</v>
      </c>
      <c r="U53" s="124">
        <v>202187.45</v>
      </c>
      <c r="V53" s="124">
        <v>75083.92</v>
      </c>
    </row>
    <row r="54" spans="1:23" x14ac:dyDescent="0.2">
      <c r="A54" s="56" t="s">
        <v>1551</v>
      </c>
      <c r="B54" s="123">
        <v>286402.2</v>
      </c>
      <c r="C54" s="123">
        <v>0</v>
      </c>
      <c r="D54" s="123">
        <v>38594.35</v>
      </c>
      <c r="E54" s="56">
        <v>2</v>
      </c>
      <c r="F54" s="56">
        <v>83850.600000000006</v>
      </c>
      <c r="H54" s="273">
        <v>4800</v>
      </c>
      <c r="M54" s="56">
        <v>-1250983.1100000001</v>
      </c>
      <c r="N54" s="56">
        <v>1566508.7</v>
      </c>
      <c r="O54" s="100">
        <v>200911.9</v>
      </c>
      <c r="R54" s="100">
        <v>265920</v>
      </c>
      <c r="T54" s="124">
        <v>339973</v>
      </c>
      <c r="U54" s="124">
        <v>32848.26</v>
      </c>
      <c r="V54" s="124">
        <v>3814.08</v>
      </c>
    </row>
    <row r="55" spans="1:23" x14ac:dyDescent="0.2">
      <c r="A55" s="56" t="s">
        <v>1552</v>
      </c>
      <c r="B55" s="123">
        <v>199236.05</v>
      </c>
      <c r="C55" s="123">
        <v>10000</v>
      </c>
      <c r="D55" s="123">
        <v>54489.95</v>
      </c>
      <c r="E55" s="56">
        <v>12345.2</v>
      </c>
      <c r="F55" s="56">
        <v>113356.84</v>
      </c>
      <c r="M55" s="56">
        <v>-2189294.04</v>
      </c>
      <c r="N55" s="56">
        <v>2534998.48</v>
      </c>
      <c r="O55" s="100">
        <v>242996.15</v>
      </c>
      <c r="R55" s="100">
        <v>373120</v>
      </c>
      <c r="T55" s="124">
        <v>464180</v>
      </c>
      <c r="U55" s="124">
        <v>94731.43</v>
      </c>
      <c r="V55" s="124">
        <v>6647.12</v>
      </c>
    </row>
    <row r="56" spans="1:23" x14ac:dyDescent="0.2">
      <c r="A56" s="56" t="s">
        <v>1553</v>
      </c>
      <c r="B56" s="123">
        <v>255366.71</v>
      </c>
      <c r="C56" s="123">
        <v>0</v>
      </c>
      <c r="D56" s="123">
        <v>42999.11</v>
      </c>
      <c r="E56" s="56">
        <v>165718.70000000001</v>
      </c>
      <c r="F56" s="56">
        <v>295311.57</v>
      </c>
      <c r="M56" s="56">
        <v>-1775597.1</v>
      </c>
      <c r="N56" s="56">
        <v>2415193.5099999998</v>
      </c>
      <c r="O56" s="100">
        <v>285646.24</v>
      </c>
      <c r="R56" s="100">
        <v>296520</v>
      </c>
      <c r="T56" s="124">
        <v>365150</v>
      </c>
      <c r="U56" s="124">
        <v>72862.820000000007</v>
      </c>
      <c r="V56" s="124">
        <v>17750.740000000002</v>
      </c>
    </row>
    <row r="57" spans="1:23" x14ac:dyDescent="0.2">
      <c r="A57" s="56" t="s">
        <v>1554</v>
      </c>
      <c r="B57" s="123">
        <v>116621.34</v>
      </c>
      <c r="C57" s="123">
        <v>10000</v>
      </c>
      <c r="D57" s="123">
        <v>35068.14</v>
      </c>
      <c r="E57" s="56">
        <v>297386.96000000002</v>
      </c>
      <c r="F57" s="56">
        <v>312209.71000000002</v>
      </c>
      <c r="H57" s="273">
        <v>7926.3</v>
      </c>
      <c r="M57" s="56">
        <v>-732421.06</v>
      </c>
      <c r="N57" s="56">
        <v>1430245.31</v>
      </c>
      <c r="O57" s="100">
        <v>179415.6</v>
      </c>
      <c r="R57" s="100">
        <v>264080</v>
      </c>
      <c r="T57" s="124">
        <v>300880</v>
      </c>
      <c r="U57" s="124">
        <v>35999.56</v>
      </c>
      <c r="V57" s="124">
        <v>39238.44</v>
      </c>
    </row>
    <row r="58" spans="1:23" x14ac:dyDescent="0.2">
      <c r="A58" s="56" t="s">
        <v>1555</v>
      </c>
      <c r="B58" s="123">
        <v>122180.08</v>
      </c>
      <c r="C58" s="123">
        <v>10000</v>
      </c>
      <c r="D58" s="123">
        <v>136673.79999999999</v>
      </c>
      <c r="E58" s="56">
        <v>41817.230000000003</v>
      </c>
      <c r="F58" s="56">
        <v>1529399.04</v>
      </c>
      <c r="M58" s="56">
        <v>-1132939.02</v>
      </c>
      <c r="N58" s="56">
        <v>2897338.69</v>
      </c>
      <c r="O58" s="100">
        <v>407023.8</v>
      </c>
      <c r="R58" s="100">
        <v>325060</v>
      </c>
      <c r="T58" s="124">
        <v>430760</v>
      </c>
      <c r="U58" s="124">
        <v>142860.22</v>
      </c>
      <c r="V58" s="124">
        <v>77505.100000000006</v>
      </c>
    </row>
    <row r="59" spans="1:23" x14ac:dyDescent="0.2">
      <c r="A59" s="56" t="s">
        <v>1556</v>
      </c>
      <c r="B59" s="123">
        <v>154413.60999999999</v>
      </c>
      <c r="C59" s="123">
        <v>10750</v>
      </c>
      <c r="D59" s="123">
        <v>76414.425000000003</v>
      </c>
      <c r="E59" s="56">
        <v>2</v>
      </c>
      <c r="F59" s="56">
        <v>267207.98</v>
      </c>
      <c r="H59" s="273">
        <v>131873.63</v>
      </c>
      <c r="J59" s="273">
        <v>0</v>
      </c>
      <c r="M59" s="56">
        <v>-3139617.21</v>
      </c>
      <c r="N59" s="56">
        <v>3457082.1</v>
      </c>
      <c r="O59" s="100">
        <v>235664.34</v>
      </c>
      <c r="R59" s="100">
        <v>192960</v>
      </c>
      <c r="T59" s="124">
        <v>285910.8</v>
      </c>
      <c r="U59" s="124">
        <v>53314.504999999997</v>
      </c>
      <c r="V59" s="124">
        <v>19039.54</v>
      </c>
    </row>
    <row r="60" spans="1:23" x14ac:dyDescent="0.2">
      <c r="A60" s="56" t="s">
        <v>1557</v>
      </c>
      <c r="B60" s="123">
        <v>308753.36</v>
      </c>
      <c r="C60" s="123">
        <v>0</v>
      </c>
      <c r="D60" s="123">
        <v>8780</v>
      </c>
      <c r="E60" s="56">
        <v>928633.87</v>
      </c>
      <c r="F60" s="56">
        <v>288053.73</v>
      </c>
      <c r="M60" s="56">
        <v>1174157.81</v>
      </c>
      <c r="N60" s="56">
        <v>339109.18</v>
      </c>
      <c r="O60" s="100">
        <v>178887.23</v>
      </c>
      <c r="R60" s="100">
        <v>159520</v>
      </c>
      <c r="T60" s="124">
        <v>207260</v>
      </c>
      <c r="U60" s="124">
        <v>84181</v>
      </c>
      <c r="V60" s="124">
        <v>23624.26</v>
      </c>
    </row>
    <row r="61" spans="1:23" x14ac:dyDescent="0.2">
      <c r="A61" s="56" t="s">
        <v>1558</v>
      </c>
      <c r="B61" s="123">
        <v>131212.15</v>
      </c>
      <c r="C61" s="123">
        <v>0</v>
      </c>
      <c r="D61" s="123">
        <v>99799.11</v>
      </c>
      <c r="E61" s="56">
        <v>264902.09000000003</v>
      </c>
      <c r="F61" s="56">
        <v>86794.65</v>
      </c>
      <c r="H61" s="273">
        <v>26305</v>
      </c>
      <c r="J61" s="273">
        <v>0</v>
      </c>
      <c r="M61" s="56">
        <v>-1217116.1200000001</v>
      </c>
      <c r="N61" s="56">
        <v>1695206.85</v>
      </c>
      <c r="O61" s="100">
        <v>173808.75</v>
      </c>
      <c r="R61" s="100">
        <v>231080</v>
      </c>
      <c r="T61" s="124">
        <v>283514.40000000002</v>
      </c>
      <c r="U61" s="124">
        <v>29000.82</v>
      </c>
      <c r="V61" s="124">
        <v>11465.26</v>
      </c>
    </row>
    <row r="62" spans="1:23" x14ac:dyDescent="0.2">
      <c r="A62" s="56" t="s">
        <v>1559</v>
      </c>
      <c r="B62" s="123">
        <v>501277.8</v>
      </c>
      <c r="C62" s="123">
        <v>0</v>
      </c>
      <c r="D62" s="123">
        <v>36873.75</v>
      </c>
      <c r="E62" s="56">
        <v>86381.88</v>
      </c>
      <c r="F62" s="56">
        <v>318239.39</v>
      </c>
      <c r="H62" s="273">
        <v>53214.78</v>
      </c>
      <c r="J62" s="273">
        <v>0</v>
      </c>
      <c r="M62" s="56">
        <v>-1844905.27</v>
      </c>
      <c r="N62" s="56">
        <v>2729343.72</v>
      </c>
      <c r="O62" s="100">
        <v>287171.20000000001</v>
      </c>
      <c r="R62" s="100">
        <v>189880</v>
      </c>
      <c r="T62" s="124">
        <v>317471.2</v>
      </c>
      <c r="U62" s="124">
        <v>107900.53</v>
      </c>
      <c r="V62" s="124">
        <v>24837.88</v>
      </c>
    </row>
    <row r="63" spans="1:23" x14ac:dyDescent="0.2">
      <c r="A63" s="56" t="s">
        <v>1560</v>
      </c>
      <c r="B63" s="123">
        <v>349450.2</v>
      </c>
      <c r="C63" s="123">
        <v>0</v>
      </c>
      <c r="D63" s="123">
        <v>50989.95</v>
      </c>
      <c r="E63" s="56">
        <v>132442</v>
      </c>
      <c r="F63" s="56">
        <v>847357.54</v>
      </c>
      <c r="J63" s="273">
        <v>0</v>
      </c>
      <c r="M63" s="56">
        <v>-1895919.76</v>
      </c>
      <c r="N63" s="56">
        <v>3207310.61</v>
      </c>
      <c r="O63" s="100">
        <v>507595.46</v>
      </c>
      <c r="R63" s="100">
        <v>267620</v>
      </c>
      <c r="S63" s="100">
        <v>5000</v>
      </c>
      <c r="T63" s="124">
        <v>436663.6</v>
      </c>
      <c r="U63" s="124">
        <v>191129.16</v>
      </c>
      <c r="V63" s="124">
        <v>65101.86</v>
      </c>
    </row>
    <row r="64" spans="1:23" x14ac:dyDescent="0.2">
      <c r="A64" s="56" t="s">
        <v>1561</v>
      </c>
      <c r="B64" s="123">
        <v>362484.44</v>
      </c>
      <c r="C64" s="123">
        <v>3900</v>
      </c>
      <c r="D64" s="123">
        <v>49119.62</v>
      </c>
      <c r="E64" s="56">
        <v>114255.46</v>
      </c>
      <c r="F64" s="56">
        <v>298204.71000000002</v>
      </c>
      <c r="H64" s="273">
        <v>69600</v>
      </c>
      <c r="M64" s="56">
        <v>-1936005.4</v>
      </c>
      <c r="N64" s="56">
        <v>2601971.02</v>
      </c>
      <c r="O64" s="100">
        <v>363029.05</v>
      </c>
      <c r="R64" s="100">
        <v>177840</v>
      </c>
      <c r="T64" s="124">
        <v>292740</v>
      </c>
      <c r="U64" s="124">
        <v>112575.18</v>
      </c>
      <c r="V64" s="124">
        <v>32469.26</v>
      </c>
    </row>
    <row r="65" spans="1:23" x14ac:dyDescent="0.2">
      <c r="A65" s="56" t="s">
        <v>1562</v>
      </c>
      <c r="B65" s="123">
        <v>211889.82</v>
      </c>
      <c r="C65" s="123">
        <v>9500</v>
      </c>
      <c r="D65" s="123">
        <v>55666.76</v>
      </c>
      <c r="E65" s="56">
        <v>872017.98</v>
      </c>
      <c r="F65" s="56">
        <v>149117.74</v>
      </c>
      <c r="H65" s="273">
        <v>0</v>
      </c>
      <c r="J65" s="273">
        <v>0</v>
      </c>
      <c r="M65" s="56">
        <v>-1851991.97</v>
      </c>
      <c r="N65" s="56">
        <v>3048211.32</v>
      </c>
      <c r="O65" s="100">
        <v>347306.16</v>
      </c>
      <c r="R65" s="100">
        <v>289400</v>
      </c>
      <c r="S65" s="100">
        <v>1800</v>
      </c>
      <c r="T65" s="124">
        <v>423147.6</v>
      </c>
      <c r="U65" s="124">
        <v>59569.47</v>
      </c>
      <c r="V65" s="124">
        <v>36562.14</v>
      </c>
    </row>
    <row r="66" spans="1:23" x14ac:dyDescent="0.2">
      <c r="A66" s="56" t="s">
        <v>1583</v>
      </c>
      <c r="B66" s="123">
        <v>189609.02</v>
      </c>
      <c r="C66" s="123">
        <v>15000</v>
      </c>
      <c r="D66" s="123">
        <v>27107.26</v>
      </c>
      <c r="E66" s="56">
        <v>581159.25</v>
      </c>
      <c r="F66" s="56">
        <v>214166.11</v>
      </c>
      <c r="M66" s="56">
        <v>-330715.87</v>
      </c>
      <c r="N66" s="56">
        <v>1312112.72</v>
      </c>
      <c r="O66" s="100">
        <v>222510.74</v>
      </c>
      <c r="R66" s="100">
        <v>173800</v>
      </c>
      <c r="T66" s="124">
        <v>245720</v>
      </c>
      <c r="U66" s="124">
        <v>47968.29</v>
      </c>
      <c r="V66" s="124">
        <v>47379.66</v>
      </c>
    </row>
    <row r="67" spans="1:23" x14ac:dyDescent="0.2">
      <c r="A67" s="56" t="s">
        <v>1563</v>
      </c>
      <c r="B67" s="123">
        <v>743034.09</v>
      </c>
      <c r="C67" s="123">
        <v>0</v>
      </c>
      <c r="D67" s="123">
        <v>66353.070000000007</v>
      </c>
      <c r="E67" s="56">
        <v>856324.25</v>
      </c>
      <c r="F67" s="56">
        <v>259539.15</v>
      </c>
      <c r="J67" s="273">
        <v>0</v>
      </c>
      <c r="M67" s="56">
        <v>891950.75</v>
      </c>
      <c r="N67" s="56">
        <v>997975.02</v>
      </c>
      <c r="O67" s="100">
        <v>201479.03</v>
      </c>
      <c r="R67" s="100">
        <v>190560</v>
      </c>
      <c r="T67" s="124">
        <v>249580</v>
      </c>
      <c r="U67" s="124">
        <v>73140.62</v>
      </c>
      <c r="V67" s="124">
        <v>25239.62</v>
      </c>
    </row>
    <row r="68" spans="1:23" x14ac:dyDescent="0.2">
      <c r="A68" s="56" t="s">
        <v>1564</v>
      </c>
      <c r="B68" s="123">
        <v>237251.24</v>
      </c>
      <c r="C68" s="123">
        <v>0</v>
      </c>
      <c r="D68" s="123">
        <v>40854.42</v>
      </c>
      <c r="E68" s="56">
        <v>691685.2</v>
      </c>
      <c r="F68" s="56">
        <v>213250.45</v>
      </c>
      <c r="I68" s="273">
        <v>67440</v>
      </c>
      <c r="M68" s="56">
        <v>-3012117.94</v>
      </c>
      <c r="N68" s="56">
        <v>4031791.24</v>
      </c>
      <c r="O68" s="100">
        <v>273637.11</v>
      </c>
      <c r="R68" s="100">
        <v>217020</v>
      </c>
      <c r="T68" s="124">
        <v>302120</v>
      </c>
      <c r="U68" s="124">
        <v>57238.74</v>
      </c>
      <c r="V68" s="124">
        <v>20112.36</v>
      </c>
      <c r="W68" s="124">
        <v>11000</v>
      </c>
    </row>
    <row r="69" spans="1:23" x14ac:dyDescent="0.2">
      <c r="A69" s="56" t="s">
        <v>1565</v>
      </c>
      <c r="B69" s="123">
        <v>533719.93999999994</v>
      </c>
      <c r="C69" s="123">
        <v>0</v>
      </c>
      <c r="D69" s="123">
        <v>86618.41</v>
      </c>
      <c r="E69" s="56">
        <v>265408.46000000002</v>
      </c>
      <c r="F69" s="56">
        <v>452258.94</v>
      </c>
      <c r="M69" s="56">
        <v>1143520.6499999999</v>
      </c>
      <c r="N69" s="56">
        <v>73641.19</v>
      </c>
      <c r="O69" s="100">
        <v>423874.45</v>
      </c>
      <c r="Q69" s="100">
        <v>26.62</v>
      </c>
      <c r="R69" s="100">
        <v>381640</v>
      </c>
      <c r="S69" s="100">
        <v>78654</v>
      </c>
      <c r="T69" s="124">
        <v>502980</v>
      </c>
      <c r="U69" s="124">
        <v>169500.92</v>
      </c>
      <c r="V69" s="124">
        <v>19402.240000000002</v>
      </c>
    </row>
    <row r="70" spans="1:23" x14ac:dyDescent="0.2">
      <c r="A70" s="56" t="s">
        <v>1566</v>
      </c>
      <c r="B70" s="123">
        <v>285935.71999999997</v>
      </c>
      <c r="C70" s="123">
        <v>0</v>
      </c>
      <c r="D70" s="123">
        <v>84140.41</v>
      </c>
      <c r="E70" s="56">
        <v>-103863.6</v>
      </c>
      <c r="F70" s="56">
        <v>-52427.6</v>
      </c>
      <c r="L70" s="56">
        <v>-391890.04</v>
      </c>
      <c r="N70" s="56">
        <v>607615.71</v>
      </c>
      <c r="O70" s="100">
        <v>268547.20000000001</v>
      </c>
      <c r="R70" s="100">
        <v>185040</v>
      </c>
      <c r="T70" s="124">
        <v>227181</v>
      </c>
      <c r="U70" s="124">
        <v>72045.740000000005</v>
      </c>
      <c r="V70" s="124">
        <v>156301.20000000001</v>
      </c>
    </row>
    <row r="71" spans="1:23" x14ac:dyDescent="0.2">
      <c r="A71" s="56" t="s">
        <v>1567</v>
      </c>
      <c r="B71" s="123">
        <v>540959.75</v>
      </c>
      <c r="C71" s="123">
        <v>0</v>
      </c>
      <c r="D71" s="123">
        <v>39272.89</v>
      </c>
      <c r="E71" s="56">
        <v>680612.27</v>
      </c>
      <c r="F71" s="56">
        <v>917283.91</v>
      </c>
      <c r="M71" s="56">
        <v>-1607887.93</v>
      </c>
      <c r="N71" s="56">
        <v>3812852.35</v>
      </c>
      <c r="O71" s="100">
        <v>291533.26</v>
      </c>
      <c r="R71" s="100">
        <v>116156</v>
      </c>
      <c r="S71" s="100">
        <v>1000</v>
      </c>
      <c r="T71" s="124">
        <v>197716</v>
      </c>
      <c r="U71" s="124">
        <v>63633.62</v>
      </c>
      <c r="V71" s="124">
        <v>145095.24</v>
      </c>
    </row>
    <row r="72" spans="1:23" x14ac:dyDescent="0.2">
      <c r="A72" s="56" t="s">
        <v>1568</v>
      </c>
      <c r="B72" s="123">
        <v>232422.22</v>
      </c>
      <c r="C72" s="123">
        <v>0</v>
      </c>
      <c r="D72" s="123">
        <v>64509.14</v>
      </c>
      <c r="E72" s="56">
        <v>637854.29</v>
      </c>
      <c r="F72" s="56">
        <v>192705.83</v>
      </c>
      <c r="M72" s="56">
        <v>-894450.52</v>
      </c>
      <c r="N72" s="56">
        <v>1909993.72</v>
      </c>
      <c r="O72" s="100">
        <v>309232.13</v>
      </c>
      <c r="R72" s="100">
        <v>192760</v>
      </c>
      <c r="T72" s="124">
        <v>294380</v>
      </c>
      <c r="U72" s="124">
        <v>47917.03</v>
      </c>
      <c r="V72" s="124">
        <v>27572.82</v>
      </c>
    </row>
    <row r="73" spans="1:23" x14ac:dyDescent="0.2">
      <c r="A73" s="56" t="s">
        <v>1569</v>
      </c>
      <c r="B73" s="123">
        <v>92359.51</v>
      </c>
      <c r="C73" s="123">
        <v>0</v>
      </c>
      <c r="D73" s="123">
        <v>94357.49</v>
      </c>
      <c r="E73" s="56">
        <v>287599.53000000003</v>
      </c>
      <c r="F73" s="56">
        <v>19436.28</v>
      </c>
      <c r="M73" s="56">
        <v>-953667.24</v>
      </c>
      <c r="N73" s="56">
        <v>1439320.15</v>
      </c>
      <c r="O73" s="100">
        <v>384810.92</v>
      </c>
      <c r="R73" s="100">
        <v>68712</v>
      </c>
      <c r="T73" s="124">
        <v>237147</v>
      </c>
      <c r="U73" s="124">
        <v>143688.32000000001</v>
      </c>
      <c r="V73" s="124">
        <v>39232.699999999997</v>
      </c>
    </row>
    <row r="74" spans="1:23" x14ac:dyDescent="0.2">
      <c r="A74" s="56" t="s">
        <v>1570</v>
      </c>
      <c r="B74" s="123">
        <v>342634.71</v>
      </c>
      <c r="C74" s="123">
        <v>10443.98</v>
      </c>
      <c r="D74" s="123">
        <v>62153.01</v>
      </c>
      <c r="E74" s="56">
        <v>975134.09</v>
      </c>
      <c r="F74" s="56">
        <v>149590.13</v>
      </c>
      <c r="M74" s="56">
        <v>-3371071.5</v>
      </c>
      <c r="N74" s="56">
        <v>4868817.07</v>
      </c>
      <c r="O74" s="100">
        <v>347011.43</v>
      </c>
      <c r="T74" s="124">
        <v>114980</v>
      </c>
      <c r="U74" s="124">
        <v>94980.82</v>
      </c>
      <c r="V74" s="124">
        <v>68782.259999999995</v>
      </c>
    </row>
    <row r="75" spans="1:23" x14ac:dyDescent="0.2">
      <c r="A75" s="56" t="s">
        <v>1571</v>
      </c>
      <c r="B75" s="123">
        <v>105735.03999999999</v>
      </c>
      <c r="C75" s="123">
        <v>0</v>
      </c>
      <c r="D75" s="123">
        <v>31916.74</v>
      </c>
      <c r="E75" s="56">
        <v>451051.55</v>
      </c>
      <c r="F75" s="56">
        <v>142992.63</v>
      </c>
      <c r="H75" s="273">
        <v>120800</v>
      </c>
      <c r="M75" s="56">
        <v>275479.03000000003</v>
      </c>
      <c r="N75" s="56">
        <v>310741.76000000001</v>
      </c>
      <c r="O75" s="100">
        <v>185793.41</v>
      </c>
      <c r="R75" s="100">
        <v>215000</v>
      </c>
      <c r="T75" s="124">
        <v>271308</v>
      </c>
      <c r="U75" s="124">
        <v>53694.44</v>
      </c>
      <c r="V75" s="124">
        <v>48299.8</v>
      </c>
    </row>
    <row r="76" spans="1:23" x14ac:dyDescent="0.2">
      <c r="A76" s="56" t="s">
        <v>1572</v>
      </c>
      <c r="B76" s="123">
        <v>64525.2</v>
      </c>
      <c r="C76" s="123">
        <v>21872</v>
      </c>
      <c r="D76" s="123">
        <v>47487.53</v>
      </c>
      <c r="E76" s="56">
        <v>231619.37</v>
      </c>
      <c r="F76" s="56">
        <v>134937.4</v>
      </c>
      <c r="M76" s="56">
        <v>-2648078.71</v>
      </c>
      <c r="N76" s="56">
        <v>3225580.14</v>
      </c>
      <c r="O76" s="100">
        <v>230594.4</v>
      </c>
      <c r="S76" s="100">
        <v>1000</v>
      </c>
      <c r="T76" s="124">
        <v>61800</v>
      </c>
      <c r="U76" s="124">
        <v>91329.87</v>
      </c>
      <c r="V76" s="124">
        <v>43874.46</v>
      </c>
    </row>
    <row r="77" spans="1:23" x14ac:dyDescent="0.2">
      <c r="A77" s="56" t="s">
        <v>1573</v>
      </c>
      <c r="B77" s="123">
        <v>488051.4</v>
      </c>
      <c r="C77" s="123">
        <v>0</v>
      </c>
      <c r="D77" s="123">
        <v>37470.39</v>
      </c>
      <c r="E77" s="56">
        <v>472486.87</v>
      </c>
      <c r="F77" s="56">
        <v>285518.26</v>
      </c>
      <c r="H77" s="273">
        <v>732.95</v>
      </c>
      <c r="K77" s="56">
        <v>179525</v>
      </c>
      <c r="M77" s="56">
        <v>-1522828.36</v>
      </c>
      <c r="N77" s="56">
        <v>2484321.89</v>
      </c>
      <c r="O77" s="100">
        <v>434089.95</v>
      </c>
      <c r="R77" s="100">
        <v>134220</v>
      </c>
      <c r="T77" s="124">
        <v>291620</v>
      </c>
      <c r="U77" s="124">
        <v>82445.55</v>
      </c>
      <c r="V77" s="124">
        <v>30684.959999999999</v>
      </c>
    </row>
    <row r="78" spans="1:23" x14ac:dyDescent="0.2">
      <c r="A78" s="56" t="s">
        <v>1581</v>
      </c>
      <c r="B78" s="123">
        <v>119626.53</v>
      </c>
      <c r="C78" s="123">
        <v>0</v>
      </c>
      <c r="D78" s="123">
        <v>47592.82</v>
      </c>
      <c r="E78" s="56">
        <v>307414.58</v>
      </c>
      <c r="F78" s="56">
        <v>41617.29</v>
      </c>
      <c r="M78" s="56">
        <v>-933912.4</v>
      </c>
      <c r="N78" s="56">
        <v>1412549.96</v>
      </c>
      <c r="O78" s="100">
        <v>158732.68</v>
      </c>
      <c r="S78" s="100">
        <v>197780</v>
      </c>
      <c r="T78" s="124">
        <v>239700</v>
      </c>
      <c r="U78" s="124">
        <v>42514.52</v>
      </c>
      <c r="V78" s="124">
        <v>34586.5</v>
      </c>
    </row>
    <row r="79" spans="1:23" x14ac:dyDescent="0.2">
      <c r="A79" s="56" t="s">
        <v>1584</v>
      </c>
      <c r="B79" s="123">
        <v>379868.71</v>
      </c>
      <c r="C79" s="123">
        <v>0</v>
      </c>
      <c r="D79" s="123">
        <v>58056.17</v>
      </c>
      <c r="E79" s="56">
        <v>779531.98</v>
      </c>
      <c r="F79" s="56">
        <v>16443.16</v>
      </c>
      <c r="G79" s="273">
        <v>900</v>
      </c>
      <c r="M79" s="56">
        <v>-1131637.8700000001</v>
      </c>
      <c r="N79" s="56">
        <v>2368149.29</v>
      </c>
      <c r="O79" s="100">
        <v>48356.02</v>
      </c>
      <c r="R79" s="100">
        <v>195260</v>
      </c>
      <c r="T79" s="124">
        <v>195260</v>
      </c>
      <c r="U79" s="124">
        <v>28374.080000000002</v>
      </c>
      <c r="V79" s="124">
        <v>23493.34</v>
      </c>
    </row>
    <row r="80" spans="1:23" x14ac:dyDescent="0.2">
      <c r="A80" s="56" t="s">
        <v>1574</v>
      </c>
      <c r="B80" s="123">
        <v>333280.78000000003</v>
      </c>
      <c r="C80" s="123">
        <v>0</v>
      </c>
      <c r="D80" s="123">
        <v>33773.620000000003</v>
      </c>
      <c r="E80" s="56">
        <v>510037.34</v>
      </c>
      <c r="F80" s="56">
        <v>358791.94</v>
      </c>
      <c r="H80" s="273">
        <v>20460</v>
      </c>
      <c r="M80" s="56">
        <v>-1476227.03</v>
      </c>
      <c r="N80" s="56">
        <v>2500428.33</v>
      </c>
      <c r="O80" s="100">
        <v>414625.22</v>
      </c>
      <c r="R80" s="100">
        <v>211340</v>
      </c>
      <c r="T80" s="124">
        <v>279060</v>
      </c>
      <c r="U80" s="124">
        <v>113936.02</v>
      </c>
      <c r="V80" s="124">
        <v>31823.82</v>
      </c>
    </row>
    <row r="81" spans="1:22" x14ac:dyDescent="0.2">
      <c r="A81" s="56" t="s">
        <v>1575</v>
      </c>
      <c r="B81" s="123">
        <v>155159.35</v>
      </c>
      <c r="C81" s="123">
        <v>0</v>
      </c>
      <c r="D81" s="123">
        <v>61364.08</v>
      </c>
      <c r="E81" s="56">
        <v>5</v>
      </c>
      <c r="F81" s="56">
        <v>262098.64</v>
      </c>
      <c r="H81" s="273">
        <v>15774</v>
      </c>
      <c r="M81" s="56">
        <v>-1733354.94</v>
      </c>
      <c r="N81" s="56">
        <v>2140561.41</v>
      </c>
      <c r="O81" s="100">
        <v>239619.34</v>
      </c>
      <c r="P81" s="100">
        <v>165</v>
      </c>
      <c r="R81" s="100">
        <v>141020</v>
      </c>
      <c r="T81" s="124">
        <v>227340</v>
      </c>
      <c r="U81" s="124">
        <v>60978.879999999997</v>
      </c>
      <c r="V81" s="124">
        <v>14320.86</v>
      </c>
    </row>
    <row r="82" spans="1:22" x14ac:dyDescent="0.2">
      <c r="A82" s="56" t="s">
        <v>1576</v>
      </c>
      <c r="B82" s="123">
        <v>162445.32999999999</v>
      </c>
      <c r="C82" s="123">
        <v>21450</v>
      </c>
      <c r="D82" s="123">
        <v>44369.279999999999</v>
      </c>
      <c r="E82" s="56">
        <v>889965.56</v>
      </c>
      <c r="F82" s="56">
        <v>656912.07999999996</v>
      </c>
      <c r="H82" s="273">
        <v>139125</v>
      </c>
      <c r="M82" s="56">
        <v>-489112.87</v>
      </c>
      <c r="N82" s="56">
        <v>2191938.59</v>
      </c>
      <c r="O82" s="100">
        <v>337150.33</v>
      </c>
      <c r="R82" s="100">
        <v>197320</v>
      </c>
      <c r="T82" s="124">
        <v>364580</v>
      </c>
      <c r="U82" s="124">
        <v>81296.44</v>
      </c>
      <c r="V82" s="124">
        <v>55338.36</v>
      </c>
    </row>
    <row r="83" spans="1:22" x14ac:dyDescent="0.2">
      <c r="A83" s="56" t="s">
        <v>1577</v>
      </c>
      <c r="B83" s="123">
        <v>493912.43</v>
      </c>
      <c r="C83" s="123">
        <v>0</v>
      </c>
      <c r="D83" s="123">
        <v>95805.38</v>
      </c>
      <c r="E83" s="56">
        <v>1154850.98</v>
      </c>
      <c r="F83" s="56">
        <v>414841.38</v>
      </c>
      <c r="H83" s="273">
        <v>28162.6</v>
      </c>
      <c r="M83" s="56">
        <v>-2084136.27</v>
      </c>
      <c r="N83" s="56">
        <v>4194803.6500000004</v>
      </c>
      <c r="O83" s="100">
        <v>238711.72</v>
      </c>
      <c r="R83" s="100">
        <v>300368.5</v>
      </c>
      <c r="T83" s="124">
        <v>346148.5</v>
      </c>
      <c r="U83" s="124">
        <v>100875.29</v>
      </c>
      <c r="V83" s="124">
        <v>65086.239999999998</v>
      </c>
    </row>
    <row r="84" spans="1:22" x14ac:dyDescent="0.2">
      <c r="A84" s="56" t="s">
        <v>1578</v>
      </c>
      <c r="B84" s="123">
        <v>44899.45</v>
      </c>
      <c r="C84" s="123">
        <v>13050</v>
      </c>
      <c r="D84" s="123">
        <v>23509.06</v>
      </c>
      <c r="E84" s="56">
        <v>687913.88</v>
      </c>
      <c r="F84" s="56">
        <v>249283.31</v>
      </c>
      <c r="H84" s="273">
        <v>21450</v>
      </c>
      <c r="M84" s="56">
        <v>-1130821.27</v>
      </c>
      <c r="N84" s="56">
        <v>2119139.65</v>
      </c>
      <c r="O84" s="100">
        <v>178998.24</v>
      </c>
      <c r="R84" s="100">
        <v>185780</v>
      </c>
      <c r="T84" s="124">
        <v>264915</v>
      </c>
      <c r="U84" s="124">
        <v>44397.16</v>
      </c>
      <c r="V84" s="124">
        <v>43065.760000000002</v>
      </c>
    </row>
    <row r="85" spans="1:22" x14ac:dyDescent="0.2">
      <c r="A85" s="56" t="s">
        <v>1579</v>
      </c>
      <c r="B85" s="123">
        <v>442261.54</v>
      </c>
      <c r="C85" s="123">
        <v>24300</v>
      </c>
      <c r="D85" s="123">
        <v>68671.850000000006</v>
      </c>
      <c r="E85" s="56">
        <v>308081.02</v>
      </c>
      <c r="F85" s="56">
        <v>421317.08</v>
      </c>
      <c r="H85" s="273">
        <v>47046.87</v>
      </c>
      <c r="M85" s="56">
        <v>174977.5</v>
      </c>
      <c r="N85" s="56">
        <v>1096893.17</v>
      </c>
      <c r="O85" s="100">
        <v>212380.17</v>
      </c>
      <c r="R85" s="100">
        <v>260020</v>
      </c>
      <c r="T85" s="124">
        <v>302320</v>
      </c>
      <c r="U85" s="124">
        <v>135686.1</v>
      </c>
      <c r="V85" s="124">
        <v>44980.12</v>
      </c>
    </row>
    <row r="86" spans="1:22" x14ac:dyDescent="0.2">
      <c r="A86" s="56" t="s">
        <v>1580</v>
      </c>
      <c r="B86" s="123">
        <v>446778.89</v>
      </c>
      <c r="C86" s="123">
        <v>28200</v>
      </c>
      <c r="D86" s="123">
        <v>29360.06</v>
      </c>
      <c r="E86" s="56">
        <v>425285.62</v>
      </c>
      <c r="F86" s="56">
        <v>277303.45</v>
      </c>
      <c r="H86" s="273">
        <v>24265.9</v>
      </c>
      <c r="M86" s="56">
        <v>-2040692.81</v>
      </c>
      <c r="N86" s="56">
        <v>3207738.11</v>
      </c>
      <c r="O86" s="100">
        <v>161758.95000000001</v>
      </c>
      <c r="R86" s="100">
        <v>211640</v>
      </c>
      <c r="S86" s="100">
        <v>6000</v>
      </c>
      <c r="T86" s="124">
        <v>235220</v>
      </c>
      <c r="U86" s="124">
        <v>78878.710000000006</v>
      </c>
      <c r="V86" s="124">
        <v>48963.42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G86"/>
  <sheetViews>
    <sheetView topLeftCell="Y1" zoomScale="53" zoomScaleNormal="53" workbookViewId="0">
      <selection activeCell="AD18" sqref="AD18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625" style="74" bestFit="1" customWidth="1"/>
    <col min="5" max="5" width="29" style="56"/>
    <col min="6" max="8" width="29" style="123"/>
    <col min="9" max="10" width="29" style="56"/>
    <col min="11" max="14" width="29" style="273"/>
    <col min="15" max="18" width="29" style="56"/>
    <col min="19" max="23" width="29" style="100"/>
    <col min="24" max="26" width="29" style="124"/>
    <col min="27" max="27" width="34.75" style="124" bestFit="1" customWidth="1"/>
    <col min="28" max="28" width="16.375" style="98" customWidth="1"/>
    <col min="29" max="29" width="13.5" style="37" bestFit="1" customWidth="1"/>
    <col min="30" max="30" width="17.375" style="15" bestFit="1" customWidth="1"/>
    <col min="31" max="31" width="17.625" style="18" bestFit="1" customWidth="1"/>
    <col min="32" max="32" width="19.125" style="27" bestFit="1" customWidth="1"/>
    <col min="33" max="33" width="14.625" style="72" bestFit="1" customWidth="1"/>
  </cols>
  <sheetData>
    <row r="1" spans="1:33" x14ac:dyDescent="0.2">
      <c r="E1" s="56" t="s">
        <v>590</v>
      </c>
      <c r="F1" s="123" t="s">
        <v>1438</v>
      </c>
      <c r="G1" s="123" t="s">
        <v>1439</v>
      </c>
      <c r="H1" s="123" t="s">
        <v>1440</v>
      </c>
      <c r="I1" s="56" t="s">
        <v>1442</v>
      </c>
      <c r="J1" s="56" t="s">
        <v>1443</v>
      </c>
      <c r="K1" s="273" t="s">
        <v>1445</v>
      </c>
      <c r="L1" s="273" t="s">
        <v>1446</v>
      </c>
      <c r="M1" s="273" t="s">
        <v>1447</v>
      </c>
      <c r="N1" s="273" t="s">
        <v>1448</v>
      </c>
      <c r="O1" s="56" t="s">
        <v>1449</v>
      </c>
      <c r="P1" s="56" t="s">
        <v>1450</v>
      </c>
      <c r="Q1" s="56" t="s">
        <v>1451</v>
      </c>
      <c r="R1" s="56" t="s">
        <v>1452</v>
      </c>
      <c r="S1" s="100" t="s">
        <v>1454</v>
      </c>
      <c r="T1" s="100" t="s">
        <v>1455</v>
      </c>
      <c r="U1" s="100" t="s">
        <v>1456</v>
      </c>
      <c r="V1" s="100" t="s">
        <v>1457</v>
      </c>
      <c r="W1" s="100" t="s">
        <v>1458</v>
      </c>
      <c r="X1" s="124" t="s">
        <v>1459</v>
      </c>
      <c r="Y1" s="124" t="s">
        <v>1462</v>
      </c>
      <c r="Z1" s="124" t="s">
        <v>1463</v>
      </c>
      <c r="AA1" s="124" t="s">
        <v>1466</v>
      </c>
      <c r="AB1" s="85" t="s">
        <v>6</v>
      </c>
      <c r="AC1" s="21" t="s">
        <v>7</v>
      </c>
      <c r="AD1" s="70" t="s">
        <v>8</v>
      </c>
      <c r="AE1" s="83" t="s">
        <v>9</v>
      </c>
      <c r="AF1" s="22" t="s">
        <v>10</v>
      </c>
      <c r="AG1" s="71" t="s">
        <v>11</v>
      </c>
    </row>
    <row r="2" spans="1:33" x14ac:dyDescent="0.2">
      <c r="B2" t="s">
        <v>57</v>
      </c>
      <c r="C2" s="74" t="s">
        <v>168</v>
      </c>
      <c r="E2" s="56" t="s">
        <v>591</v>
      </c>
      <c r="F2" s="123" t="s">
        <v>1467</v>
      </c>
      <c r="G2" s="123" t="s">
        <v>1468</v>
      </c>
      <c r="H2" s="123" t="s">
        <v>1469</v>
      </c>
      <c r="I2" s="56" t="s">
        <v>1471</v>
      </c>
      <c r="J2" s="56" t="s">
        <v>1472</v>
      </c>
      <c r="K2" s="273" t="s">
        <v>1474</v>
      </c>
      <c r="L2" s="273" t="s">
        <v>1475</v>
      </c>
      <c r="M2" s="273" t="s">
        <v>1476</v>
      </c>
      <c r="N2" s="273" t="s">
        <v>1477</v>
      </c>
      <c r="O2" s="56" t="s">
        <v>1478</v>
      </c>
      <c r="P2" s="56" t="s">
        <v>1479</v>
      </c>
      <c r="Q2" s="56" t="s">
        <v>1480</v>
      </c>
      <c r="R2" s="56" t="s">
        <v>1481</v>
      </c>
      <c r="S2" s="100" t="s">
        <v>1483</v>
      </c>
      <c r="T2" s="100" t="s">
        <v>1484</v>
      </c>
      <c r="U2" s="100" t="s">
        <v>1485</v>
      </c>
      <c r="V2" s="100" t="s">
        <v>1486</v>
      </c>
      <c r="W2" s="100" t="s">
        <v>1487</v>
      </c>
      <c r="X2" s="124" t="s">
        <v>1488</v>
      </c>
      <c r="Y2" s="124" t="s">
        <v>1491</v>
      </c>
      <c r="Z2" s="124" t="s">
        <v>1492</v>
      </c>
      <c r="AA2" s="124" t="s">
        <v>1495</v>
      </c>
      <c r="AB2" s="85"/>
      <c r="AC2" s="21"/>
      <c r="AD2" s="70"/>
      <c r="AE2" s="20"/>
      <c r="AF2" s="24"/>
      <c r="AG2" s="16"/>
    </row>
    <row r="3" spans="1:33" x14ac:dyDescent="0.2">
      <c r="E3" s="56" t="s">
        <v>592</v>
      </c>
      <c r="F3" s="123">
        <v>29006538.440000001</v>
      </c>
      <c r="G3" s="123">
        <v>953717.37</v>
      </c>
      <c r="H3" s="123">
        <v>4618722.3449999997</v>
      </c>
      <c r="I3" s="56">
        <v>52352551.590000004</v>
      </c>
      <c r="J3" s="56">
        <v>41074548.32</v>
      </c>
      <c r="K3" s="273">
        <v>900</v>
      </c>
      <c r="L3" s="273">
        <v>1768385.7</v>
      </c>
      <c r="M3" s="273">
        <v>67440</v>
      </c>
      <c r="N3" s="273">
        <v>7</v>
      </c>
      <c r="O3" s="56">
        <v>179525</v>
      </c>
      <c r="P3" s="56">
        <v>-391890.04</v>
      </c>
      <c r="Q3" s="56">
        <v>-63116855.759999998</v>
      </c>
      <c r="R3" s="56">
        <v>189694652.86000001</v>
      </c>
      <c r="S3" s="100">
        <v>19545453.789999999</v>
      </c>
      <c r="T3" s="100">
        <v>678340</v>
      </c>
      <c r="U3" s="100">
        <v>753.83</v>
      </c>
      <c r="V3" s="100">
        <v>20041956.5</v>
      </c>
      <c r="W3" s="100">
        <v>699793</v>
      </c>
      <c r="X3" s="124">
        <v>27952914.579999998</v>
      </c>
      <c r="Y3" s="124">
        <v>7642172.125</v>
      </c>
      <c r="Z3" s="124">
        <v>3259044.24</v>
      </c>
      <c r="AA3" s="124">
        <v>11191</v>
      </c>
      <c r="AB3" s="85">
        <f t="shared" ref="AB3:AG3" si="0">SUM(AB4:AB86)</f>
        <v>34578978.155000001</v>
      </c>
      <c r="AC3" s="21">
        <f t="shared" si="0"/>
        <v>1836732.7000000002</v>
      </c>
      <c r="AD3" s="70">
        <f t="shared" si="0"/>
        <v>32742245.455000002</v>
      </c>
      <c r="AE3" s="20">
        <f t="shared" si="0"/>
        <v>40966297.120000012</v>
      </c>
      <c r="AF3" s="24">
        <f t="shared" si="0"/>
        <v>38865321.945000015</v>
      </c>
      <c r="AG3" s="106">
        <f t="shared" si="0"/>
        <v>2100975.1749999998</v>
      </c>
    </row>
    <row r="4" spans="1:33" x14ac:dyDescent="0.2">
      <c r="A4" t="s">
        <v>281</v>
      </c>
      <c r="B4" t="s">
        <v>0</v>
      </c>
      <c r="C4" s="74">
        <v>5737</v>
      </c>
      <c r="D4" s="74" t="s">
        <v>605</v>
      </c>
      <c r="E4" s="56" t="s">
        <v>1503</v>
      </c>
      <c r="F4" s="123">
        <v>460546.33</v>
      </c>
      <c r="G4" s="123">
        <v>23219</v>
      </c>
      <c r="H4" s="123">
        <v>44908.03</v>
      </c>
      <c r="I4" s="56">
        <v>1724744.03</v>
      </c>
      <c r="J4" s="56">
        <v>226373.47</v>
      </c>
      <c r="L4" s="273">
        <v>15600</v>
      </c>
      <c r="Q4" s="56">
        <v>2202634.6800000002</v>
      </c>
      <c r="R4" s="56">
        <v>198336.84</v>
      </c>
      <c r="S4" s="100">
        <v>295069.26</v>
      </c>
      <c r="V4" s="100">
        <v>175380</v>
      </c>
      <c r="W4" s="100">
        <v>353170</v>
      </c>
      <c r="X4" s="124">
        <v>279600</v>
      </c>
      <c r="Y4" s="124">
        <v>86076.04</v>
      </c>
      <c r="Z4" s="124">
        <v>37467.879999999997</v>
      </c>
      <c r="AB4" s="98">
        <f t="shared" ref="AB4:AB35" si="1">SUM(F4:H4)</f>
        <v>528673.36</v>
      </c>
      <c r="AC4" s="44">
        <f>SUM(K4:N4)</f>
        <v>15600</v>
      </c>
      <c r="AD4" s="104">
        <f>AB4-AC4</f>
        <v>513073.36</v>
      </c>
      <c r="AE4" s="105">
        <f>SUM(S4:W4)</f>
        <v>823619.26</v>
      </c>
      <c r="AF4" s="29">
        <f>SUM(X4:AA4)</f>
        <v>403143.92</v>
      </c>
      <c r="AG4" s="106">
        <f>AE4-AF4</f>
        <v>420475.34</v>
      </c>
    </row>
    <row r="5" spans="1:33" x14ac:dyDescent="0.2">
      <c r="A5" t="s">
        <v>281</v>
      </c>
      <c r="B5" t="s">
        <v>0</v>
      </c>
      <c r="C5" s="74">
        <v>4213</v>
      </c>
      <c r="D5" s="74" t="s">
        <v>606</v>
      </c>
      <c r="E5" s="56" t="s">
        <v>1504</v>
      </c>
      <c r="F5" s="123">
        <v>218820.75</v>
      </c>
      <c r="G5" s="123">
        <v>121356.75</v>
      </c>
      <c r="H5" s="123">
        <v>50347.99</v>
      </c>
      <c r="I5" s="56">
        <v>649598.41</v>
      </c>
      <c r="J5" s="56">
        <v>255716.88</v>
      </c>
      <c r="L5" s="273">
        <v>14250</v>
      </c>
      <c r="Q5" s="56">
        <v>-776767.69</v>
      </c>
      <c r="R5" s="56">
        <v>2159407.13</v>
      </c>
      <c r="S5" s="100">
        <v>227965.15</v>
      </c>
      <c r="V5" s="100">
        <v>230810</v>
      </c>
      <c r="X5" s="124">
        <v>374050</v>
      </c>
      <c r="Y5" s="124">
        <v>139558.23000000001</v>
      </c>
      <c r="Z5" s="124">
        <v>30701.58</v>
      </c>
      <c r="AB5" s="98">
        <f t="shared" si="1"/>
        <v>390525.49</v>
      </c>
      <c r="AC5" s="44">
        <f t="shared" ref="AC5:AC68" si="2">SUM(K5:N5)</f>
        <v>14250</v>
      </c>
      <c r="AD5" s="104">
        <f t="shared" ref="AD5:AD68" si="3">AB5-AC5</f>
        <v>376275.49</v>
      </c>
      <c r="AE5" s="105">
        <f t="shared" ref="AE5:AE68" si="4">SUM(S5:W5)</f>
        <v>458775.15</v>
      </c>
      <c r="AF5" s="29">
        <f t="shared" ref="AF5:AF68" si="5">SUM(X5:AA5)</f>
        <v>544309.80999999994</v>
      </c>
      <c r="AG5" s="106">
        <f t="shared" ref="AG5:AG68" si="6">AE5-AF5</f>
        <v>-85534.659999999916</v>
      </c>
    </row>
    <row r="6" spans="1:33" x14ac:dyDescent="0.2">
      <c r="A6" t="s">
        <v>281</v>
      </c>
      <c r="B6" t="s">
        <v>0</v>
      </c>
      <c r="C6" s="74">
        <v>4949</v>
      </c>
      <c r="D6" s="74" t="s">
        <v>607</v>
      </c>
      <c r="E6" s="56" t="s">
        <v>1505</v>
      </c>
      <c r="F6" s="123">
        <v>376201.61</v>
      </c>
      <c r="G6" s="123">
        <v>59018.02</v>
      </c>
      <c r="H6" s="123">
        <v>92445.27</v>
      </c>
      <c r="I6" s="56">
        <v>947566.07</v>
      </c>
      <c r="J6" s="56">
        <v>759546.85</v>
      </c>
      <c r="L6" s="273">
        <v>13680</v>
      </c>
      <c r="Q6" s="56">
        <v>-727214.42</v>
      </c>
      <c r="R6" s="56">
        <v>3104237.14</v>
      </c>
      <c r="S6" s="100">
        <v>240659</v>
      </c>
      <c r="V6" s="100">
        <v>322600</v>
      </c>
      <c r="X6" s="124">
        <v>421904</v>
      </c>
      <c r="Y6" s="124">
        <v>86459.88</v>
      </c>
      <c r="Z6" s="124">
        <v>31252.02</v>
      </c>
      <c r="AB6" s="98">
        <f t="shared" si="1"/>
        <v>527664.9</v>
      </c>
      <c r="AC6" s="44">
        <f t="shared" si="2"/>
        <v>13680</v>
      </c>
      <c r="AD6" s="104">
        <f t="shared" si="3"/>
        <v>513984.9</v>
      </c>
      <c r="AE6" s="105">
        <f t="shared" si="4"/>
        <v>563259</v>
      </c>
      <c r="AF6" s="29">
        <f t="shared" si="5"/>
        <v>539615.9</v>
      </c>
      <c r="AG6" s="106">
        <f t="shared" si="6"/>
        <v>23643.099999999977</v>
      </c>
    </row>
    <row r="7" spans="1:33" x14ac:dyDescent="0.2">
      <c r="A7" t="s">
        <v>281</v>
      </c>
      <c r="B7" t="s">
        <v>0</v>
      </c>
      <c r="C7" s="74">
        <v>7233</v>
      </c>
      <c r="D7" s="74" t="s">
        <v>608</v>
      </c>
      <c r="E7" s="56" t="s">
        <v>1506</v>
      </c>
      <c r="F7" s="123">
        <v>207362.6</v>
      </c>
      <c r="G7" s="123">
        <v>122209.3</v>
      </c>
      <c r="H7" s="123">
        <v>63951.6</v>
      </c>
      <c r="I7" s="56">
        <v>189144.98</v>
      </c>
      <c r="J7" s="56">
        <v>151863.67000000001</v>
      </c>
      <c r="L7" s="273">
        <v>36750</v>
      </c>
      <c r="Q7" s="56">
        <v>-644520.21</v>
      </c>
      <c r="R7" s="56">
        <v>1481598.18</v>
      </c>
      <c r="S7" s="100">
        <v>336267.73</v>
      </c>
      <c r="V7" s="100">
        <v>322380</v>
      </c>
      <c r="X7" s="124">
        <v>521730</v>
      </c>
      <c r="Y7" s="124">
        <v>205435.25</v>
      </c>
      <c r="Z7" s="124">
        <v>30666.3</v>
      </c>
      <c r="AB7" s="98">
        <f t="shared" si="1"/>
        <v>393523.5</v>
      </c>
      <c r="AC7" s="44">
        <f t="shared" si="2"/>
        <v>36750</v>
      </c>
      <c r="AD7" s="104">
        <f t="shared" si="3"/>
        <v>356773.5</v>
      </c>
      <c r="AE7" s="105">
        <f t="shared" si="4"/>
        <v>658647.73</v>
      </c>
      <c r="AF7" s="29">
        <f t="shared" si="5"/>
        <v>757831.55</v>
      </c>
      <c r="AG7" s="106">
        <f t="shared" si="6"/>
        <v>-99183.820000000065</v>
      </c>
    </row>
    <row r="8" spans="1:33" x14ac:dyDescent="0.2">
      <c r="A8" t="s">
        <v>281</v>
      </c>
      <c r="B8" t="s">
        <v>0</v>
      </c>
      <c r="C8" s="74">
        <v>5081</v>
      </c>
      <c r="D8" s="74" t="s">
        <v>609</v>
      </c>
      <c r="E8" s="56" t="s">
        <v>1507</v>
      </c>
      <c r="F8" s="123">
        <v>560730.09</v>
      </c>
      <c r="G8" s="123">
        <v>5723.3</v>
      </c>
      <c r="H8" s="123">
        <v>28356.9</v>
      </c>
      <c r="I8" s="56">
        <v>56691.83</v>
      </c>
      <c r="J8" s="56">
        <v>819555.21</v>
      </c>
      <c r="L8" s="273">
        <v>41850</v>
      </c>
      <c r="Q8" s="56">
        <v>-2064273.85</v>
      </c>
      <c r="R8" s="56">
        <v>3577514.61</v>
      </c>
      <c r="S8" s="100">
        <v>250445.71</v>
      </c>
      <c r="V8" s="100">
        <v>214550</v>
      </c>
      <c r="W8" s="100">
        <v>36480</v>
      </c>
      <c r="X8" s="124">
        <v>388370</v>
      </c>
      <c r="Y8" s="124">
        <v>163265.68</v>
      </c>
      <c r="Z8" s="124">
        <v>15723.46</v>
      </c>
      <c r="AB8" s="98">
        <f t="shared" si="1"/>
        <v>594810.29</v>
      </c>
      <c r="AC8" s="44">
        <f t="shared" si="2"/>
        <v>41850</v>
      </c>
      <c r="AD8" s="104">
        <f t="shared" si="3"/>
        <v>552960.29</v>
      </c>
      <c r="AE8" s="105">
        <f t="shared" si="4"/>
        <v>501475.70999999996</v>
      </c>
      <c r="AF8" s="29">
        <f t="shared" si="5"/>
        <v>567359.1399999999</v>
      </c>
      <c r="AG8" s="106">
        <f t="shared" si="6"/>
        <v>-65883.429999999935</v>
      </c>
    </row>
    <row r="9" spans="1:33" x14ac:dyDescent="0.2">
      <c r="A9" t="s">
        <v>281</v>
      </c>
      <c r="B9" t="s">
        <v>0</v>
      </c>
      <c r="C9" s="74">
        <v>1868</v>
      </c>
      <c r="D9" s="74" t="s">
        <v>610</v>
      </c>
      <c r="E9" s="56" t="s">
        <v>1508</v>
      </c>
      <c r="F9" s="123">
        <v>231204.21</v>
      </c>
      <c r="G9" s="123">
        <v>3780.93</v>
      </c>
      <c r="H9" s="123">
        <v>5306.55</v>
      </c>
      <c r="I9" s="56">
        <v>425261.01</v>
      </c>
      <c r="J9" s="56">
        <v>196211.04</v>
      </c>
      <c r="L9" s="273">
        <v>14087.6</v>
      </c>
      <c r="Q9" s="56">
        <v>819702.64</v>
      </c>
      <c r="R9" s="56">
        <v>80851.62</v>
      </c>
      <c r="S9" s="100">
        <v>72800.5</v>
      </c>
      <c r="V9" s="100">
        <v>221430</v>
      </c>
      <c r="X9" s="124">
        <v>250970</v>
      </c>
      <c r="Y9" s="124">
        <v>68088.94</v>
      </c>
      <c r="Z9" s="124">
        <v>27051.68</v>
      </c>
      <c r="AB9" s="98">
        <f t="shared" si="1"/>
        <v>240291.68999999997</v>
      </c>
      <c r="AC9" s="44">
        <f t="shared" si="2"/>
        <v>14087.6</v>
      </c>
      <c r="AD9" s="104">
        <f t="shared" si="3"/>
        <v>226204.08999999997</v>
      </c>
      <c r="AE9" s="105">
        <f t="shared" si="4"/>
        <v>294230.5</v>
      </c>
      <c r="AF9" s="29">
        <f t="shared" si="5"/>
        <v>346110.62</v>
      </c>
      <c r="AG9" s="106">
        <f t="shared" si="6"/>
        <v>-51880.119999999995</v>
      </c>
    </row>
    <row r="10" spans="1:33" x14ac:dyDescent="0.2">
      <c r="A10" t="s">
        <v>281</v>
      </c>
      <c r="B10" t="s">
        <v>0</v>
      </c>
      <c r="C10" s="74">
        <v>7126</v>
      </c>
      <c r="D10" s="74" t="s">
        <v>611</v>
      </c>
      <c r="E10" s="56" t="s">
        <v>1509</v>
      </c>
      <c r="F10" s="123">
        <v>644377.4</v>
      </c>
      <c r="G10" s="123">
        <v>8819.0300000000007</v>
      </c>
      <c r="H10" s="123">
        <v>91804.19</v>
      </c>
      <c r="I10" s="56">
        <v>999374.55</v>
      </c>
      <c r="J10" s="56">
        <v>1880974.05</v>
      </c>
      <c r="L10" s="273">
        <v>23550</v>
      </c>
      <c r="Q10" s="56">
        <v>962353.97</v>
      </c>
      <c r="R10" s="56">
        <v>2359303.7200000002</v>
      </c>
      <c r="S10" s="100">
        <v>321189.2</v>
      </c>
      <c r="T10" s="100">
        <v>264000</v>
      </c>
      <c r="V10" s="100">
        <v>260800</v>
      </c>
      <c r="X10" s="124">
        <v>388500</v>
      </c>
      <c r="Y10" s="124">
        <v>103043.15</v>
      </c>
      <c r="Z10" s="124">
        <v>63436.52</v>
      </c>
      <c r="AB10" s="98">
        <f t="shared" si="1"/>
        <v>745000.62000000011</v>
      </c>
      <c r="AC10" s="44">
        <f t="shared" si="2"/>
        <v>23550</v>
      </c>
      <c r="AD10" s="104">
        <f t="shared" si="3"/>
        <v>721450.62000000011</v>
      </c>
      <c r="AE10" s="105">
        <f t="shared" si="4"/>
        <v>845989.2</v>
      </c>
      <c r="AF10" s="29">
        <f t="shared" si="5"/>
        <v>554979.67000000004</v>
      </c>
      <c r="AG10" s="106">
        <f t="shared" si="6"/>
        <v>291009.52999999991</v>
      </c>
    </row>
    <row r="11" spans="1:33" x14ac:dyDescent="0.2">
      <c r="A11" t="s">
        <v>281</v>
      </c>
      <c r="B11" t="s">
        <v>0</v>
      </c>
      <c r="C11" s="74">
        <v>2671</v>
      </c>
      <c r="D11" s="74" t="s">
        <v>612</v>
      </c>
      <c r="E11" s="56" t="s">
        <v>1510</v>
      </c>
      <c r="F11" s="123">
        <v>103056.46</v>
      </c>
      <c r="G11" s="123">
        <v>8821.92</v>
      </c>
      <c r="H11" s="123">
        <v>36247.14</v>
      </c>
      <c r="I11" s="56">
        <v>779235.65</v>
      </c>
      <c r="J11" s="56">
        <v>223392.66</v>
      </c>
      <c r="Q11" s="56">
        <v>-977845.78</v>
      </c>
      <c r="R11" s="56">
        <v>2243800.1</v>
      </c>
      <c r="S11" s="100">
        <v>66148.33</v>
      </c>
      <c r="V11" s="100">
        <v>167260</v>
      </c>
      <c r="X11" s="124">
        <v>249900</v>
      </c>
      <c r="Y11" s="124">
        <v>59771.88</v>
      </c>
      <c r="Z11" s="124">
        <v>32518.94</v>
      </c>
      <c r="AB11" s="98">
        <f t="shared" si="1"/>
        <v>148125.52000000002</v>
      </c>
      <c r="AC11" s="44">
        <f t="shared" si="2"/>
        <v>0</v>
      </c>
      <c r="AD11" s="104">
        <f t="shared" si="3"/>
        <v>148125.52000000002</v>
      </c>
      <c r="AE11" s="105">
        <f t="shared" si="4"/>
        <v>233408.33000000002</v>
      </c>
      <c r="AF11" s="29">
        <f t="shared" si="5"/>
        <v>342190.82</v>
      </c>
      <c r="AG11" s="106">
        <f t="shared" si="6"/>
        <v>-108782.48999999999</v>
      </c>
    </row>
    <row r="12" spans="1:33" ht="13.5" customHeight="1" x14ac:dyDescent="0.2">
      <c r="A12" t="s">
        <v>281</v>
      </c>
      <c r="B12" t="s">
        <v>0</v>
      </c>
      <c r="C12" s="74">
        <v>4454</v>
      </c>
      <c r="D12" s="74" t="s">
        <v>613</v>
      </c>
      <c r="E12" s="56" t="s">
        <v>1511</v>
      </c>
      <c r="F12" s="123">
        <v>683919.49</v>
      </c>
      <c r="G12" s="123">
        <v>18841.060000000001</v>
      </c>
      <c r="H12" s="123">
        <v>63593.78</v>
      </c>
      <c r="I12" s="56">
        <v>177581.65</v>
      </c>
      <c r="J12" s="56">
        <v>144737.91</v>
      </c>
      <c r="L12" s="273">
        <v>12000</v>
      </c>
      <c r="Q12" s="56">
        <v>-1420471.58</v>
      </c>
      <c r="R12" s="56">
        <v>2541297.98</v>
      </c>
      <c r="S12" s="100">
        <v>224187.54</v>
      </c>
      <c r="V12" s="100">
        <v>223370</v>
      </c>
      <c r="X12" s="124">
        <v>338250</v>
      </c>
      <c r="Y12" s="124">
        <v>106093.07</v>
      </c>
      <c r="Z12" s="124">
        <v>28336.98</v>
      </c>
      <c r="AB12" s="98">
        <f t="shared" si="1"/>
        <v>766354.33000000007</v>
      </c>
      <c r="AC12" s="44">
        <f t="shared" si="2"/>
        <v>12000</v>
      </c>
      <c r="AD12" s="104">
        <f t="shared" si="3"/>
        <v>754354.33000000007</v>
      </c>
      <c r="AE12" s="105">
        <f t="shared" si="4"/>
        <v>447557.54000000004</v>
      </c>
      <c r="AF12" s="29">
        <f t="shared" si="5"/>
        <v>472680.05</v>
      </c>
      <c r="AG12" s="106">
        <f t="shared" si="6"/>
        <v>-25122.509999999951</v>
      </c>
    </row>
    <row r="13" spans="1:33" x14ac:dyDescent="0.2">
      <c r="A13" t="s">
        <v>281</v>
      </c>
      <c r="B13" t="s">
        <v>0</v>
      </c>
      <c r="C13" s="74">
        <v>3077</v>
      </c>
      <c r="D13" s="74" t="s">
        <v>614</v>
      </c>
      <c r="E13" s="56" t="s">
        <v>1512</v>
      </c>
      <c r="F13" s="123">
        <v>485659.16</v>
      </c>
      <c r="G13" s="123">
        <v>5724.99</v>
      </c>
      <c r="H13" s="123">
        <v>58862.44</v>
      </c>
      <c r="I13" s="56">
        <v>1991887.29</v>
      </c>
      <c r="J13" s="56">
        <v>208880.47</v>
      </c>
      <c r="L13" s="273">
        <v>21150</v>
      </c>
      <c r="Q13" s="56">
        <v>429864.16</v>
      </c>
      <c r="R13" s="56">
        <v>2357450.56</v>
      </c>
      <c r="S13" s="100">
        <v>169254.52</v>
      </c>
      <c r="V13" s="100">
        <v>77480</v>
      </c>
      <c r="X13" s="124">
        <v>109480</v>
      </c>
      <c r="Y13" s="124">
        <v>90722.09</v>
      </c>
      <c r="Z13" s="124">
        <v>29216.799999999999</v>
      </c>
      <c r="AB13" s="98">
        <f t="shared" si="1"/>
        <v>550246.59</v>
      </c>
      <c r="AC13" s="44">
        <f t="shared" si="2"/>
        <v>21150</v>
      </c>
      <c r="AD13" s="104">
        <f t="shared" si="3"/>
        <v>529096.59</v>
      </c>
      <c r="AE13" s="105">
        <f t="shared" si="4"/>
        <v>246734.52</v>
      </c>
      <c r="AF13" s="29">
        <f t="shared" si="5"/>
        <v>229418.88999999998</v>
      </c>
      <c r="AG13" s="16">
        <f t="shared" si="6"/>
        <v>17315.630000000005</v>
      </c>
    </row>
    <row r="14" spans="1:33" x14ac:dyDescent="0.2">
      <c r="A14" t="s">
        <v>281</v>
      </c>
      <c r="B14" t="s">
        <v>0</v>
      </c>
      <c r="C14" s="74">
        <v>2778</v>
      </c>
      <c r="D14" s="74" t="s">
        <v>615</v>
      </c>
      <c r="E14" s="56" t="s">
        <v>1513</v>
      </c>
      <c r="F14" s="123">
        <v>288165.94</v>
      </c>
      <c r="G14" s="123">
        <v>16466.14</v>
      </c>
      <c r="H14" s="123">
        <v>44332.14</v>
      </c>
      <c r="I14" s="56">
        <v>1058714.18</v>
      </c>
      <c r="J14" s="56">
        <v>701230.2</v>
      </c>
      <c r="L14" s="273">
        <v>10050</v>
      </c>
      <c r="Q14" s="56">
        <v>-1273945.6299999999</v>
      </c>
      <c r="R14" s="56">
        <v>3416597.09</v>
      </c>
      <c r="S14" s="100">
        <v>179470.9</v>
      </c>
      <c r="V14" s="100">
        <v>156270</v>
      </c>
      <c r="X14" s="124">
        <v>249810</v>
      </c>
      <c r="Y14" s="124">
        <v>62260.88</v>
      </c>
      <c r="Z14" s="124">
        <v>54688.88</v>
      </c>
      <c r="AB14" s="98">
        <f t="shared" si="1"/>
        <v>348964.22000000003</v>
      </c>
      <c r="AC14" s="44">
        <f t="shared" si="2"/>
        <v>10050</v>
      </c>
      <c r="AD14" s="104">
        <f t="shared" si="3"/>
        <v>338914.22000000003</v>
      </c>
      <c r="AE14" s="105">
        <f t="shared" si="4"/>
        <v>335740.9</v>
      </c>
      <c r="AF14" s="29">
        <f t="shared" si="5"/>
        <v>366759.76</v>
      </c>
      <c r="AG14" s="16">
        <f t="shared" si="6"/>
        <v>-31018.859999999986</v>
      </c>
    </row>
    <row r="15" spans="1:33" x14ac:dyDescent="0.2">
      <c r="A15" t="s">
        <v>281</v>
      </c>
      <c r="B15" t="s">
        <v>0</v>
      </c>
      <c r="C15" s="74">
        <v>4143</v>
      </c>
      <c r="D15" s="74" t="s">
        <v>616</v>
      </c>
      <c r="E15" s="56" t="s">
        <v>1514</v>
      </c>
      <c r="F15" s="123">
        <v>502545.06</v>
      </c>
      <c r="G15" s="123">
        <v>9316.4</v>
      </c>
      <c r="H15" s="123">
        <v>18609.38</v>
      </c>
      <c r="I15" s="56">
        <v>2395552.89</v>
      </c>
      <c r="J15" s="56">
        <v>375022.41</v>
      </c>
      <c r="L15" s="273">
        <v>27483.05</v>
      </c>
      <c r="Q15" s="56">
        <v>259438.22</v>
      </c>
      <c r="R15" s="56">
        <v>3110817.16</v>
      </c>
      <c r="S15" s="100">
        <v>211567.74</v>
      </c>
      <c r="V15" s="100">
        <v>224110</v>
      </c>
      <c r="X15" s="124">
        <v>289810</v>
      </c>
      <c r="Y15" s="124">
        <v>97169.47</v>
      </c>
      <c r="Z15" s="124">
        <v>121704.56</v>
      </c>
      <c r="AB15" s="98">
        <f t="shared" si="1"/>
        <v>530470.84</v>
      </c>
      <c r="AC15" s="44">
        <f t="shared" si="2"/>
        <v>27483.05</v>
      </c>
      <c r="AD15" s="104">
        <f t="shared" si="3"/>
        <v>502987.79</v>
      </c>
      <c r="AE15" s="105">
        <f t="shared" si="4"/>
        <v>435677.74</v>
      </c>
      <c r="AF15" s="29">
        <f t="shared" si="5"/>
        <v>508684.02999999997</v>
      </c>
      <c r="AG15" s="16">
        <f t="shared" si="6"/>
        <v>-73006.289999999979</v>
      </c>
    </row>
    <row r="16" spans="1:33" x14ac:dyDescent="0.2">
      <c r="A16" t="s">
        <v>281</v>
      </c>
      <c r="B16" t="s">
        <v>0</v>
      </c>
      <c r="C16" s="74">
        <v>5018</v>
      </c>
      <c r="D16" s="74" t="s">
        <v>617</v>
      </c>
      <c r="E16" s="56" t="s">
        <v>1515</v>
      </c>
      <c r="F16" s="123">
        <v>167060.63</v>
      </c>
      <c r="G16" s="123">
        <v>34838.33</v>
      </c>
      <c r="H16" s="123">
        <v>75740.97</v>
      </c>
      <c r="I16" s="56">
        <v>1485210.86</v>
      </c>
      <c r="J16" s="56">
        <v>827685.03</v>
      </c>
      <c r="L16" s="273">
        <v>20340</v>
      </c>
      <c r="Q16" s="56">
        <v>-1714033.4</v>
      </c>
      <c r="R16" s="56">
        <v>4381554.71</v>
      </c>
      <c r="S16" s="100">
        <v>250049.87</v>
      </c>
      <c r="V16" s="100">
        <v>210040</v>
      </c>
      <c r="X16" s="124">
        <v>344100</v>
      </c>
      <c r="Y16" s="124">
        <v>144205</v>
      </c>
      <c r="Z16" s="124">
        <v>38986.36</v>
      </c>
      <c r="AB16" s="98">
        <f t="shared" si="1"/>
        <v>277639.93000000005</v>
      </c>
      <c r="AC16" s="44">
        <f t="shared" si="2"/>
        <v>20340</v>
      </c>
      <c r="AD16" s="104">
        <f t="shared" si="3"/>
        <v>257299.93000000005</v>
      </c>
      <c r="AE16" s="105">
        <f t="shared" si="4"/>
        <v>460089.87</v>
      </c>
      <c r="AF16" s="29">
        <f t="shared" si="5"/>
        <v>527291.36</v>
      </c>
      <c r="AG16" s="16">
        <f t="shared" si="6"/>
        <v>-67201.489999999991</v>
      </c>
    </row>
    <row r="17" spans="1:33" x14ac:dyDescent="0.2">
      <c r="A17" t="s">
        <v>281</v>
      </c>
      <c r="B17" t="s">
        <v>0</v>
      </c>
      <c r="C17" s="74">
        <v>3532</v>
      </c>
      <c r="D17" s="74" t="s">
        <v>618</v>
      </c>
      <c r="E17" s="56" t="s">
        <v>1516</v>
      </c>
      <c r="F17" s="123">
        <v>720541.99</v>
      </c>
      <c r="G17" s="123">
        <v>1846.66</v>
      </c>
      <c r="H17" s="123">
        <v>42489.78</v>
      </c>
      <c r="I17" s="56">
        <v>290041.46999999997</v>
      </c>
      <c r="J17" s="56">
        <v>17467.080000000002</v>
      </c>
      <c r="L17" s="273">
        <v>17700</v>
      </c>
      <c r="Q17" s="56">
        <v>-1708144.11</v>
      </c>
      <c r="R17" s="56">
        <v>2824820.87</v>
      </c>
      <c r="S17" s="100">
        <v>194804.85</v>
      </c>
      <c r="V17" s="100">
        <v>236640</v>
      </c>
      <c r="W17" s="100">
        <v>8000</v>
      </c>
      <c r="X17" s="124">
        <v>366020</v>
      </c>
      <c r="Y17" s="124">
        <v>79062.789999999994</v>
      </c>
      <c r="Z17" s="124">
        <v>28097.84</v>
      </c>
      <c r="AB17" s="98">
        <f t="shared" si="1"/>
        <v>764878.43</v>
      </c>
      <c r="AC17" s="44">
        <f t="shared" si="2"/>
        <v>17700</v>
      </c>
      <c r="AD17" s="104">
        <f t="shared" si="3"/>
        <v>747178.43</v>
      </c>
      <c r="AE17" s="105">
        <f t="shared" si="4"/>
        <v>439444.85</v>
      </c>
      <c r="AF17" s="29">
        <f t="shared" si="5"/>
        <v>473180.63</v>
      </c>
      <c r="AG17" s="16">
        <f t="shared" si="6"/>
        <v>-33735.780000000028</v>
      </c>
    </row>
    <row r="18" spans="1:33" x14ac:dyDescent="0.2">
      <c r="A18" t="s">
        <v>281</v>
      </c>
      <c r="B18" t="s">
        <v>0</v>
      </c>
      <c r="C18" s="74">
        <v>5707</v>
      </c>
      <c r="D18" s="74" t="s">
        <v>619</v>
      </c>
      <c r="E18" s="56" t="s">
        <v>1517</v>
      </c>
      <c r="F18" s="123">
        <v>649619.76</v>
      </c>
      <c r="G18" s="123">
        <v>35840.71</v>
      </c>
      <c r="H18" s="123">
        <v>89055.47</v>
      </c>
      <c r="I18" s="56">
        <v>194043.29</v>
      </c>
      <c r="J18" s="56">
        <v>296315.45</v>
      </c>
      <c r="L18" s="273">
        <v>15000</v>
      </c>
      <c r="Q18" s="56">
        <v>-963353.23</v>
      </c>
      <c r="R18" s="56">
        <v>2287611.84</v>
      </c>
      <c r="S18" s="100">
        <v>285382.83</v>
      </c>
      <c r="V18" s="100">
        <v>227160</v>
      </c>
      <c r="X18" s="124">
        <v>387220</v>
      </c>
      <c r="Y18" s="124">
        <v>152872.78</v>
      </c>
      <c r="Z18" s="124">
        <v>20786.98</v>
      </c>
      <c r="AB18" s="98">
        <f t="shared" si="1"/>
        <v>774515.94</v>
      </c>
      <c r="AC18" s="44">
        <f t="shared" si="2"/>
        <v>15000</v>
      </c>
      <c r="AD18" s="104">
        <f t="shared" si="3"/>
        <v>759515.94</v>
      </c>
      <c r="AE18" s="105">
        <f t="shared" si="4"/>
        <v>512542.83</v>
      </c>
      <c r="AF18" s="29">
        <f t="shared" si="5"/>
        <v>560879.76</v>
      </c>
      <c r="AG18" s="16">
        <f t="shared" si="6"/>
        <v>-48336.929999999993</v>
      </c>
    </row>
    <row r="19" spans="1:33" x14ac:dyDescent="0.2">
      <c r="A19" t="s">
        <v>281</v>
      </c>
      <c r="B19" t="s">
        <v>0</v>
      </c>
      <c r="C19" s="74">
        <v>3845</v>
      </c>
      <c r="D19" s="74" t="s">
        <v>620</v>
      </c>
      <c r="E19" s="56" t="s">
        <v>1518</v>
      </c>
      <c r="F19" s="123">
        <v>422378.77</v>
      </c>
      <c r="G19" s="123">
        <v>16722.2</v>
      </c>
      <c r="H19" s="123">
        <v>25718.23</v>
      </c>
      <c r="I19" s="56">
        <v>40434.97</v>
      </c>
      <c r="J19" s="56">
        <v>45404.480000000003</v>
      </c>
      <c r="L19" s="273">
        <v>9150</v>
      </c>
      <c r="Q19" s="56">
        <v>-2056242.82</v>
      </c>
      <c r="R19" s="56">
        <v>2658489.6</v>
      </c>
      <c r="S19" s="100">
        <v>191099.76</v>
      </c>
      <c r="V19" s="100">
        <v>295940</v>
      </c>
      <c r="X19" s="124">
        <v>426880</v>
      </c>
      <c r="Y19" s="124">
        <v>84675.43</v>
      </c>
      <c r="Z19" s="124">
        <v>25064.46</v>
      </c>
      <c r="AB19" s="98">
        <f t="shared" si="1"/>
        <v>464819.20000000001</v>
      </c>
      <c r="AC19" s="44">
        <f t="shared" si="2"/>
        <v>9150</v>
      </c>
      <c r="AD19" s="104">
        <f t="shared" si="3"/>
        <v>455669.2</v>
      </c>
      <c r="AE19" s="105">
        <f t="shared" si="4"/>
        <v>487039.76</v>
      </c>
      <c r="AF19" s="29">
        <f t="shared" si="5"/>
        <v>536619.89</v>
      </c>
      <c r="AG19" s="16">
        <f t="shared" si="6"/>
        <v>-49580.130000000005</v>
      </c>
    </row>
    <row r="20" spans="1:33" x14ac:dyDescent="0.2">
      <c r="A20" t="s">
        <v>281</v>
      </c>
      <c r="B20" t="s">
        <v>0</v>
      </c>
      <c r="C20" s="74">
        <v>2875</v>
      </c>
      <c r="D20" s="74" t="s">
        <v>621</v>
      </c>
      <c r="E20" s="56" t="s">
        <v>1519</v>
      </c>
      <c r="F20" s="123">
        <v>726298.6</v>
      </c>
      <c r="G20" s="123">
        <v>23601.95</v>
      </c>
      <c r="H20" s="123">
        <v>68618.5</v>
      </c>
      <c r="I20" s="56">
        <v>4384380.55</v>
      </c>
      <c r="J20" s="56">
        <v>128048.43</v>
      </c>
      <c r="L20" s="273">
        <v>11280</v>
      </c>
      <c r="Q20" s="56">
        <v>4526352.97</v>
      </c>
      <c r="R20" s="56">
        <v>712043.8</v>
      </c>
      <c r="S20" s="100">
        <v>209737.58</v>
      </c>
      <c r="V20" s="100">
        <v>283380</v>
      </c>
      <c r="X20" s="124">
        <v>323128</v>
      </c>
      <c r="Y20" s="124">
        <v>54508.44</v>
      </c>
      <c r="Z20" s="124">
        <v>32264.880000000001</v>
      </c>
      <c r="AB20" s="98">
        <f t="shared" si="1"/>
        <v>818519.04999999993</v>
      </c>
      <c r="AC20" s="44">
        <f t="shared" si="2"/>
        <v>11280</v>
      </c>
      <c r="AD20" s="104">
        <f t="shared" si="3"/>
        <v>807239.04999999993</v>
      </c>
      <c r="AE20" s="105">
        <f t="shared" si="4"/>
        <v>493117.57999999996</v>
      </c>
      <c r="AF20" s="29">
        <f t="shared" si="5"/>
        <v>409901.32</v>
      </c>
      <c r="AG20" s="16">
        <f t="shared" si="6"/>
        <v>83216.259999999951</v>
      </c>
    </row>
    <row r="21" spans="1:33" x14ac:dyDescent="0.2">
      <c r="A21" t="s">
        <v>281</v>
      </c>
      <c r="B21" t="s">
        <v>0</v>
      </c>
      <c r="C21" s="74">
        <v>3123</v>
      </c>
      <c r="D21" s="74" t="s">
        <v>622</v>
      </c>
      <c r="E21" s="56" t="s">
        <v>1520</v>
      </c>
      <c r="F21" s="123">
        <v>350644.95</v>
      </c>
      <c r="G21" s="123">
        <v>9529.92</v>
      </c>
      <c r="H21" s="123">
        <v>89974.77</v>
      </c>
      <c r="I21" s="56">
        <v>283989.61</v>
      </c>
      <c r="J21" s="56">
        <v>767869.01</v>
      </c>
      <c r="L21" s="273">
        <v>11656.3</v>
      </c>
      <c r="Q21" s="56">
        <v>-2651993.63</v>
      </c>
      <c r="R21" s="56">
        <v>4272663.5999999996</v>
      </c>
      <c r="S21" s="100">
        <v>171813.16</v>
      </c>
      <c r="V21" s="100">
        <v>155720</v>
      </c>
      <c r="X21" s="124">
        <v>272180</v>
      </c>
      <c r="Y21" s="124">
        <v>99648.83</v>
      </c>
      <c r="Z21" s="124">
        <v>57412.34</v>
      </c>
      <c r="AB21" s="98">
        <f t="shared" si="1"/>
        <v>450149.64</v>
      </c>
      <c r="AC21" s="44">
        <f t="shared" si="2"/>
        <v>11656.3</v>
      </c>
      <c r="AD21" s="104">
        <f t="shared" si="3"/>
        <v>438493.34</v>
      </c>
      <c r="AE21" s="105">
        <f t="shared" si="4"/>
        <v>327533.16000000003</v>
      </c>
      <c r="AF21" s="29">
        <f t="shared" si="5"/>
        <v>429241.17000000004</v>
      </c>
      <c r="AG21" s="16">
        <f t="shared" si="6"/>
        <v>-101708.01000000001</v>
      </c>
    </row>
    <row r="22" spans="1:33" x14ac:dyDescent="0.2">
      <c r="A22" t="s">
        <v>281</v>
      </c>
      <c r="B22" t="s">
        <v>0</v>
      </c>
      <c r="C22" s="74">
        <v>3601</v>
      </c>
      <c r="D22" s="74" t="s">
        <v>623</v>
      </c>
      <c r="E22" s="56" t="s">
        <v>1521</v>
      </c>
      <c r="F22" s="123">
        <v>229700.09</v>
      </c>
      <c r="G22" s="123">
        <v>112223.95</v>
      </c>
      <c r="H22" s="123">
        <v>41266.89</v>
      </c>
      <c r="I22" s="56">
        <v>1348202.34</v>
      </c>
      <c r="J22" s="56">
        <v>115004.57</v>
      </c>
      <c r="L22" s="273">
        <v>24630</v>
      </c>
      <c r="Q22" s="56">
        <v>-184070.49</v>
      </c>
      <c r="R22" s="56">
        <v>2054348.01</v>
      </c>
      <c r="S22" s="100">
        <v>208588.4</v>
      </c>
      <c r="V22" s="100">
        <v>152540</v>
      </c>
      <c r="X22" s="124">
        <v>244020</v>
      </c>
      <c r="Y22" s="124">
        <v>118052.12</v>
      </c>
      <c r="Z22" s="124">
        <v>27085.96</v>
      </c>
      <c r="AB22" s="98">
        <f t="shared" si="1"/>
        <v>383190.93</v>
      </c>
      <c r="AC22" s="44">
        <f t="shared" si="2"/>
        <v>24630</v>
      </c>
      <c r="AD22" s="104">
        <f t="shared" si="3"/>
        <v>358560.93</v>
      </c>
      <c r="AE22" s="105">
        <f t="shared" si="4"/>
        <v>361128.4</v>
      </c>
      <c r="AF22" s="29">
        <f t="shared" si="5"/>
        <v>389158.08</v>
      </c>
      <c r="AG22" s="16">
        <f t="shared" si="6"/>
        <v>-28029.679999999993</v>
      </c>
    </row>
    <row r="23" spans="1:33" x14ac:dyDescent="0.2">
      <c r="A23" t="s">
        <v>281</v>
      </c>
      <c r="B23" t="s">
        <v>0</v>
      </c>
      <c r="C23" s="74">
        <v>3870</v>
      </c>
      <c r="D23" s="74" t="s">
        <v>624</v>
      </c>
      <c r="E23" s="56" t="s">
        <v>1582</v>
      </c>
      <c r="F23" s="123">
        <v>994238.54</v>
      </c>
      <c r="G23" s="123">
        <v>14119.33</v>
      </c>
      <c r="H23" s="123">
        <v>29077.97</v>
      </c>
      <c r="I23" s="56">
        <v>27713.35</v>
      </c>
      <c r="J23" s="56">
        <v>151009.79</v>
      </c>
      <c r="L23" s="273">
        <v>16389.8</v>
      </c>
      <c r="Q23" s="56">
        <v>-980922.44</v>
      </c>
      <c r="R23" s="56">
        <v>2203520.5099999998</v>
      </c>
      <c r="S23" s="100">
        <v>191269.06</v>
      </c>
      <c r="V23" s="100">
        <v>159470</v>
      </c>
      <c r="X23" s="124">
        <v>279030</v>
      </c>
      <c r="Y23" s="124">
        <v>76111.31</v>
      </c>
      <c r="Z23" s="124">
        <v>12446.64</v>
      </c>
      <c r="AB23" s="98">
        <f t="shared" si="1"/>
        <v>1037435.84</v>
      </c>
      <c r="AC23" s="44">
        <f t="shared" si="2"/>
        <v>16389.8</v>
      </c>
      <c r="AD23" s="104">
        <f t="shared" si="3"/>
        <v>1021046.0399999999</v>
      </c>
      <c r="AE23" s="105">
        <f t="shared" si="4"/>
        <v>350739.06</v>
      </c>
      <c r="AF23" s="29">
        <f t="shared" si="5"/>
        <v>367587.95</v>
      </c>
      <c r="AG23" s="16">
        <f t="shared" si="6"/>
        <v>-16848.890000000014</v>
      </c>
    </row>
    <row r="24" spans="1:33" x14ac:dyDescent="0.2">
      <c r="A24" t="s">
        <v>285</v>
      </c>
      <c r="B24" t="s">
        <v>1</v>
      </c>
      <c r="C24" s="74">
        <v>7346</v>
      </c>
      <c r="D24" s="74" t="s">
        <v>625</v>
      </c>
      <c r="E24" s="56" t="s">
        <v>1522</v>
      </c>
      <c r="F24" s="123">
        <v>771576.91</v>
      </c>
      <c r="G24" s="123">
        <v>0</v>
      </c>
      <c r="H24" s="123">
        <v>71817.25</v>
      </c>
      <c r="I24" s="56">
        <v>191542.15</v>
      </c>
      <c r="J24" s="56">
        <v>959133.16</v>
      </c>
      <c r="L24" s="273">
        <v>36393.51</v>
      </c>
      <c r="Q24" s="56">
        <v>-498281.94</v>
      </c>
      <c r="R24" s="56">
        <v>2350727.5299999998</v>
      </c>
      <c r="S24" s="100">
        <v>322112.09000000003</v>
      </c>
      <c r="T24" s="100">
        <v>127175</v>
      </c>
      <c r="V24" s="100">
        <v>301160</v>
      </c>
      <c r="X24" s="124">
        <v>407200</v>
      </c>
      <c r="Y24" s="124">
        <v>125739.1</v>
      </c>
      <c r="Z24" s="124">
        <v>55851.62</v>
      </c>
      <c r="AB24" s="98">
        <f t="shared" si="1"/>
        <v>843394.16</v>
      </c>
      <c r="AC24" s="44">
        <f t="shared" si="2"/>
        <v>36393.51</v>
      </c>
      <c r="AD24" s="104">
        <f t="shared" si="3"/>
        <v>807000.65</v>
      </c>
      <c r="AE24" s="105">
        <f t="shared" si="4"/>
        <v>750447.09000000008</v>
      </c>
      <c r="AF24" s="29">
        <f t="shared" si="5"/>
        <v>588790.72</v>
      </c>
      <c r="AG24" s="16">
        <f t="shared" si="6"/>
        <v>161656.37000000011</v>
      </c>
    </row>
    <row r="25" spans="1:33" x14ac:dyDescent="0.2">
      <c r="A25" t="s">
        <v>285</v>
      </c>
      <c r="B25" t="s">
        <v>1</v>
      </c>
      <c r="C25" s="74">
        <v>4269</v>
      </c>
      <c r="D25" s="74" t="s">
        <v>626</v>
      </c>
      <c r="E25" s="56" t="s">
        <v>1523</v>
      </c>
      <c r="F25" s="123">
        <v>109379.98</v>
      </c>
      <c r="G25" s="123">
        <v>0</v>
      </c>
      <c r="H25" s="123">
        <v>126741.55</v>
      </c>
      <c r="I25" s="56">
        <v>855284.22</v>
      </c>
      <c r="J25" s="56">
        <v>399759.54</v>
      </c>
      <c r="K25" s="273">
        <v>0</v>
      </c>
      <c r="L25" s="273">
        <v>26223.14</v>
      </c>
      <c r="Q25" s="56">
        <v>-1902313.1</v>
      </c>
      <c r="R25" s="56">
        <v>3163898.35</v>
      </c>
      <c r="S25" s="100">
        <v>480700.47</v>
      </c>
      <c r="V25" s="100">
        <v>203200</v>
      </c>
      <c r="X25" s="124">
        <v>316130</v>
      </c>
      <c r="Y25" s="124">
        <v>92948.89</v>
      </c>
      <c r="Z25" s="124">
        <v>50390.68</v>
      </c>
      <c r="AB25" s="98">
        <f t="shared" si="1"/>
        <v>236121.53</v>
      </c>
      <c r="AC25" s="44">
        <f t="shared" si="2"/>
        <v>26223.14</v>
      </c>
      <c r="AD25" s="104">
        <f t="shared" si="3"/>
        <v>209898.39</v>
      </c>
      <c r="AE25" s="105">
        <f t="shared" si="4"/>
        <v>683900.47</v>
      </c>
      <c r="AF25" s="29">
        <f t="shared" si="5"/>
        <v>459469.57</v>
      </c>
      <c r="AG25" s="16">
        <f t="shared" si="6"/>
        <v>224430.89999999997</v>
      </c>
    </row>
    <row r="26" spans="1:33" x14ac:dyDescent="0.2">
      <c r="A26" t="s">
        <v>285</v>
      </c>
      <c r="B26" t="s">
        <v>1</v>
      </c>
      <c r="C26" s="74">
        <v>7452</v>
      </c>
      <c r="D26" s="74" t="s">
        <v>627</v>
      </c>
      <c r="E26" s="56" t="s">
        <v>1524</v>
      </c>
      <c r="F26" s="123">
        <v>802540.39</v>
      </c>
      <c r="G26" s="123">
        <v>21555</v>
      </c>
      <c r="H26" s="123">
        <v>68165</v>
      </c>
      <c r="I26" s="56">
        <v>1267211.99</v>
      </c>
      <c r="J26" s="56">
        <v>3890233.6</v>
      </c>
      <c r="L26" s="273">
        <v>43900</v>
      </c>
      <c r="Q26" s="56">
        <v>404850</v>
      </c>
      <c r="R26" s="56">
        <v>2060186.09</v>
      </c>
      <c r="S26" s="100">
        <v>352203.09</v>
      </c>
      <c r="T26" s="100">
        <v>100000</v>
      </c>
      <c r="V26" s="100">
        <v>373930</v>
      </c>
      <c r="X26" s="124">
        <v>480010</v>
      </c>
      <c r="Y26" s="124">
        <v>170437.95</v>
      </c>
      <c r="Z26" s="124">
        <v>55195.74</v>
      </c>
      <c r="AB26" s="98">
        <f t="shared" si="1"/>
        <v>892260.39</v>
      </c>
      <c r="AC26" s="44">
        <f t="shared" si="2"/>
        <v>43900</v>
      </c>
      <c r="AD26" s="104">
        <f t="shared" si="3"/>
        <v>848360.39</v>
      </c>
      <c r="AE26" s="105">
        <f t="shared" si="4"/>
        <v>826133.09000000008</v>
      </c>
      <c r="AF26" s="29">
        <f t="shared" si="5"/>
        <v>705643.69</v>
      </c>
      <c r="AG26" s="16">
        <f t="shared" si="6"/>
        <v>120489.40000000014</v>
      </c>
    </row>
    <row r="27" spans="1:33" x14ac:dyDescent="0.2">
      <c r="A27" t="s">
        <v>285</v>
      </c>
      <c r="B27" t="s">
        <v>1</v>
      </c>
      <c r="C27" s="74">
        <v>5116</v>
      </c>
      <c r="D27" s="74" t="s">
        <v>628</v>
      </c>
      <c r="E27" s="56" t="s">
        <v>1525</v>
      </c>
      <c r="F27" s="123">
        <v>383094.92</v>
      </c>
      <c r="G27" s="123">
        <v>1206</v>
      </c>
      <c r="H27" s="123">
        <v>62423.19</v>
      </c>
      <c r="I27" s="56">
        <v>762236.95</v>
      </c>
      <c r="J27" s="56">
        <v>596132.24</v>
      </c>
      <c r="L27" s="273">
        <v>24469</v>
      </c>
      <c r="Q27" s="56">
        <v>232300</v>
      </c>
      <c r="R27" s="56">
        <v>2920599.11</v>
      </c>
      <c r="S27" s="100">
        <v>194497.2</v>
      </c>
      <c r="V27" s="100">
        <v>267700</v>
      </c>
      <c r="X27" s="124">
        <v>334960</v>
      </c>
      <c r="Y27" s="124">
        <v>94250.79</v>
      </c>
      <c r="Z27" s="124">
        <v>66886.86</v>
      </c>
      <c r="AB27" s="98">
        <f t="shared" si="1"/>
        <v>446724.11</v>
      </c>
      <c r="AC27" s="44">
        <f t="shared" si="2"/>
        <v>24469</v>
      </c>
      <c r="AD27" s="104">
        <f t="shared" si="3"/>
        <v>422255.11</v>
      </c>
      <c r="AE27" s="105">
        <f t="shared" si="4"/>
        <v>462197.2</v>
      </c>
      <c r="AF27" s="29">
        <f t="shared" si="5"/>
        <v>496097.64999999997</v>
      </c>
      <c r="AG27" s="16">
        <f t="shared" si="6"/>
        <v>-33900.449999999953</v>
      </c>
    </row>
    <row r="28" spans="1:33" x14ac:dyDescent="0.2">
      <c r="A28" t="s">
        <v>285</v>
      </c>
      <c r="B28" t="s">
        <v>1</v>
      </c>
      <c r="C28" s="74">
        <v>3330</v>
      </c>
      <c r="D28" s="74" t="s">
        <v>629</v>
      </c>
      <c r="E28" s="56" t="s">
        <v>1526</v>
      </c>
      <c r="F28" s="123">
        <v>210481.08</v>
      </c>
      <c r="G28" s="123">
        <v>569.5</v>
      </c>
      <c r="H28" s="123">
        <v>39214.379999999997</v>
      </c>
      <c r="I28" s="56">
        <v>560286.18000000005</v>
      </c>
      <c r="J28" s="56">
        <v>202312.9</v>
      </c>
      <c r="L28" s="273">
        <v>17672.759999999998</v>
      </c>
      <c r="Q28" s="56">
        <v>140750</v>
      </c>
      <c r="R28" s="56">
        <v>1187021.07</v>
      </c>
      <c r="S28" s="100">
        <v>284022.15000000002</v>
      </c>
      <c r="V28" s="100">
        <v>262860</v>
      </c>
      <c r="X28" s="124">
        <v>382740</v>
      </c>
      <c r="Y28" s="124">
        <v>98019.61</v>
      </c>
      <c r="Z28" s="124">
        <v>36403.660000000003</v>
      </c>
      <c r="AB28" s="98">
        <f t="shared" si="1"/>
        <v>250264.95999999999</v>
      </c>
      <c r="AC28" s="44">
        <f t="shared" si="2"/>
        <v>17672.759999999998</v>
      </c>
      <c r="AD28" s="104">
        <f t="shared" si="3"/>
        <v>232592.19999999998</v>
      </c>
      <c r="AE28" s="105">
        <f t="shared" si="4"/>
        <v>546882.15</v>
      </c>
      <c r="AF28" s="29">
        <f t="shared" si="5"/>
        <v>517163.27</v>
      </c>
      <c r="AG28" s="16">
        <f t="shared" si="6"/>
        <v>29718.880000000005</v>
      </c>
    </row>
    <row r="29" spans="1:33" x14ac:dyDescent="0.2">
      <c r="A29" t="s">
        <v>285</v>
      </c>
      <c r="B29" t="s">
        <v>1</v>
      </c>
      <c r="C29" s="74">
        <v>3774</v>
      </c>
      <c r="D29" s="74" t="s">
        <v>630</v>
      </c>
      <c r="E29" s="56" t="s">
        <v>1527</v>
      </c>
      <c r="F29" s="123">
        <v>285747.64</v>
      </c>
      <c r="G29" s="123">
        <v>0</v>
      </c>
      <c r="H29" s="123">
        <v>63847.72</v>
      </c>
      <c r="I29" s="56">
        <v>632114.88</v>
      </c>
      <c r="J29" s="56">
        <v>288639.06</v>
      </c>
      <c r="L29" s="273">
        <v>19939.95</v>
      </c>
      <c r="N29" s="273">
        <v>0</v>
      </c>
      <c r="Q29" s="56">
        <v>173850</v>
      </c>
      <c r="R29" s="56">
        <v>2650223.29</v>
      </c>
      <c r="S29" s="100">
        <v>238016.36</v>
      </c>
      <c r="T29" s="100">
        <v>40000</v>
      </c>
      <c r="V29" s="100">
        <v>219140</v>
      </c>
      <c r="X29" s="124">
        <v>285990</v>
      </c>
      <c r="Y29" s="124">
        <v>109034.46</v>
      </c>
      <c r="Z29" s="124">
        <v>43349.88</v>
      </c>
      <c r="AB29" s="98">
        <f t="shared" si="1"/>
        <v>349595.36</v>
      </c>
      <c r="AC29" s="44">
        <f t="shared" si="2"/>
        <v>19939.95</v>
      </c>
      <c r="AD29" s="104">
        <f t="shared" si="3"/>
        <v>329655.40999999997</v>
      </c>
      <c r="AE29" s="105">
        <f t="shared" si="4"/>
        <v>497156.36</v>
      </c>
      <c r="AF29" s="29">
        <f t="shared" si="5"/>
        <v>438374.34</v>
      </c>
      <c r="AG29" s="16">
        <f t="shared" si="6"/>
        <v>58782.01999999996</v>
      </c>
    </row>
    <row r="30" spans="1:33" x14ac:dyDescent="0.2">
      <c r="A30" t="s">
        <v>285</v>
      </c>
      <c r="B30" t="s">
        <v>1</v>
      </c>
      <c r="C30" s="74">
        <v>2996</v>
      </c>
      <c r="D30" s="74" t="s">
        <v>631</v>
      </c>
      <c r="E30" s="56" t="s">
        <v>1528</v>
      </c>
      <c r="F30" s="123">
        <v>387938.11</v>
      </c>
      <c r="G30" s="123">
        <v>1541</v>
      </c>
      <c r="H30" s="123">
        <v>75673.19</v>
      </c>
      <c r="I30" s="56">
        <v>1805959.71</v>
      </c>
      <c r="J30" s="56">
        <v>207974.57</v>
      </c>
      <c r="L30" s="273">
        <v>16349</v>
      </c>
      <c r="N30" s="273">
        <v>7</v>
      </c>
      <c r="Q30" s="56">
        <v>110700</v>
      </c>
      <c r="R30" s="56">
        <v>1714501.17</v>
      </c>
      <c r="S30" s="100">
        <v>178164.6</v>
      </c>
      <c r="V30" s="100">
        <v>138220</v>
      </c>
      <c r="X30" s="124">
        <v>180269.68</v>
      </c>
      <c r="Y30" s="124">
        <v>82951.02</v>
      </c>
      <c r="Z30" s="124">
        <v>53438.54</v>
      </c>
      <c r="AB30" s="98">
        <f t="shared" si="1"/>
        <v>465152.3</v>
      </c>
      <c r="AC30" s="44">
        <f t="shared" si="2"/>
        <v>16356</v>
      </c>
      <c r="AD30" s="104">
        <f t="shared" si="3"/>
        <v>448796.3</v>
      </c>
      <c r="AE30" s="105">
        <f t="shared" si="4"/>
        <v>316384.59999999998</v>
      </c>
      <c r="AF30" s="29">
        <f t="shared" si="5"/>
        <v>316659.24</v>
      </c>
      <c r="AG30" s="16">
        <f t="shared" si="6"/>
        <v>-274.64000000001397</v>
      </c>
    </row>
    <row r="31" spans="1:33" x14ac:dyDescent="0.2">
      <c r="A31" t="s">
        <v>285</v>
      </c>
      <c r="B31" t="s">
        <v>1</v>
      </c>
      <c r="C31" s="74">
        <v>6600</v>
      </c>
      <c r="D31" s="74" t="s">
        <v>632</v>
      </c>
      <c r="E31" s="56" t="s">
        <v>1529</v>
      </c>
      <c r="F31" s="123">
        <v>558064.77</v>
      </c>
      <c r="G31" s="123">
        <v>0</v>
      </c>
      <c r="H31" s="123">
        <v>108099.88</v>
      </c>
      <c r="I31" s="56">
        <v>814173.43</v>
      </c>
      <c r="J31" s="56">
        <v>1255513.56</v>
      </c>
      <c r="L31" s="273">
        <v>50856.92</v>
      </c>
      <c r="Q31" s="56">
        <v>148750</v>
      </c>
      <c r="R31" s="56">
        <v>2482860.59</v>
      </c>
      <c r="S31" s="100">
        <v>271905.2</v>
      </c>
      <c r="V31" s="100">
        <v>260300</v>
      </c>
      <c r="X31" s="124">
        <v>356580</v>
      </c>
      <c r="Y31" s="124">
        <v>202834.88</v>
      </c>
      <c r="Z31" s="124">
        <v>53617.440000000002</v>
      </c>
      <c r="AB31" s="98">
        <f t="shared" si="1"/>
        <v>666164.65</v>
      </c>
      <c r="AC31" s="44">
        <f t="shared" si="2"/>
        <v>50856.92</v>
      </c>
      <c r="AD31" s="104">
        <f t="shared" si="3"/>
        <v>615307.73</v>
      </c>
      <c r="AE31" s="105">
        <f t="shared" si="4"/>
        <v>532205.19999999995</v>
      </c>
      <c r="AF31" s="29">
        <f t="shared" si="5"/>
        <v>613032.32000000007</v>
      </c>
      <c r="AG31" s="16">
        <f t="shared" si="6"/>
        <v>-80827.120000000112</v>
      </c>
    </row>
    <row r="32" spans="1:33" x14ac:dyDescent="0.2">
      <c r="A32" t="s">
        <v>285</v>
      </c>
      <c r="B32" t="s">
        <v>1</v>
      </c>
      <c r="C32" s="74">
        <v>2814</v>
      </c>
      <c r="D32" s="74" t="s">
        <v>633</v>
      </c>
      <c r="E32" s="56" t="s">
        <v>1530</v>
      </c>
      <c r="F32" s="123">
        <v>366285.52</v>
      </c>
      <c r="G32" s="123">
        <v>0</v>
      </c>
      <c r="H32" s="123">
        <v>27638.77</v>
      </c>
      <c r="I32" s="56">
        <v>550270.43000000005</v>
      </c>
      <c r="J32" s="56">
        <v>309889.08</v>
      </c>
      <c r="L32" s="273">
        <v>17000</v>
      </c>
      <c r="Q32" s="56">
        <v>-864160.78</v>
      </c>
      <c r="R32" s="56">
        <v>2102364.12</v>
      </c>
      <c r="S32" s="100">
        <v>147906.35</v>
      </c>
      <c r="V32" s="100">
        <v>190700</v>
      </c>
      <c r="W32" s="100">
        <v>3000</v>
      </c>
      <c r="X32" s="124">
        <v>247976</v>
      </c>
      <c r="Y32" s="124">
        <v>69876.429999999993</v>
      </c>
      <c r="Z32" s="124">
        <v>23673.46</v>
      </c>
      <c r="AB32" s="98">
        <f t="shared" si="1"/>
        <v>393924.29000000004</v>
      </c>
      <c r="AC32" s="44">
        <f t="shared" si="2"/>
        <v>17000</v>
      </c>
      <c r="AD32" s="104">
        <f t="shared" si="3"/>
        <v>376924.29000000004</v>
      </c>
      <c r="AE32" s="105">
        <f t="shared" si="4"/>
        <v>341606.35</v>
      </c>
      <c r="AF32" s="29">
        <f t="shared" si="5"/>
        <v>341525.89</v>
      </c>
      <c r="AG32" s="16">
        <f t="shared" si="6"/>
        <v>80.459999999962747</v>
      </c>
    </row>
    <row r="33" spans="1:33" x14ac:dyDescent="0.2">
      <c r="A33" t="s">
        <v>285</v>
      </c>
      <c r="B33" t="s">
        <v>1</v>
      </c>
      <c r="C33" s="74">
        <v>5791</v>
      </c>
      <c r="D33" s="74" t="s">
        <v>634</v>
      </c>
      <c r="E33" s="56" t="s">
        <v>1531</v>
      </c>
      <c r="F33" s="123">
        <v>163023.65</v>
      </c>
      <c r="G33" s="123">
        <v>0</v>
      </c>
      <c r="H33" s="123">
        <v>26676.75</v>
      </c>
      <c r="I33" s="56">
        <v>614298.27</v>
      </c>
      <c r="J33" s="56">
        <v>636278.19999999995</v>
      </c>
      <c r="L33" s="273">
        <v>26964.12</v>
      </c>
      <c r="N33" s="273">
        <v>0</v>
      </c>
      <c r="Q33" s="56">
        <v>535909.46</v>
      </c>
      <c r="R33" s="56">
        <v>923152.19</v>
      </c>
      <c r="S33" s="100">
        <v>260794.83</v>
      </c>
      <c r="V33" s="100">
        <v>280360</v>
      </c>
      <c r="X33" s="124">
        <v>396300</v>
      </c>
      <c r="Y33" s="124">
        <v>125371.67</v>
      </c>
      <c r="Z33" s="124">
        <v>52170.06</v>
      </c>
      <c r="AB33" s="98">
        <f t="shared" si="1"/>
        <v>189700.4</v>
      </c>
      <c r="AC33" s="44">
        <f t="shared" si="2"/>
        <v>26964.12</v>
      </c>
      <c r="AD33" s="104">
        <f t="shared" si="3"/>
        <v>162736.28</v>
      </c>
      <c r="AE33" s="105">
        <f t="shared" si="4"/>
        <v>541154.82999999996</v>
      </c>
      <c r="AF33" s="29">
        <f t="shared" si="5"/>
        <v>573841.73</v>
      </c>
      <c r="AG33" s="16">
        <f t="shared" si="6"/>
        <v>-32686.900000000023</v>
      </c>
    </row>
    <row r="34" spans="1:33" x14ac:dyDescent="0.2">
      <c r="A34" t="s">
        <v>285</v>
      </c>
      <c r="B34" t="s">
        <v>1</v>
      </c>
      <c r="C34" s="74">
        <v>5865</v>
      </c>
      <c r="D34" s="74" t="s">
        <v>635</v>
      </c>
      <c r="E34" s="56" t="s">
        <v>1532</v>
      </c>
      <c r="F34" s="123">
        <v>664134.17000000004</v>
      </c>
      <c r="G34" s="123">
        <v>0</v>
      </c>
      <c r="H34" s="123">
        <v>64482.2</v>
      </c>
      <c r="I34" s="56">
        <v>1256631.8500000001</v>
      </c>
      <c r="J34" s="56">
        <v>667450.80000000005</v>
      </c>
      <c r="L34" s="273">
        <v>27781.3</v>
      </c>
      <c r="Q34" s="56">
        <v>366100</v>
      </c>
      <c r="R34" s="56">
        <v>2548141.21</v>
      </c>
      <c r="S34" s="100">
        <v>260644.77</v>
      </c>
      <c r="T34" s="100">
        <v>112000</v>
      </c>
      <c r="V34" s="100">
        <v>346300</v>
      </c>
      <c r="X34" s="124">
        <v>379860</v>
      </c>
      <c r="Y34" s="124">
        <v>131062.16</v>
      </c>
      <c r="Z34" s="124">
        <v>43984.800000000003</v>
      </c>
      <c r="AB34" s="98">
        <f t="shared" si="1"/>
        <v>728616.37</v>
      </c>
      <c r="AC34" s="44">
        <f t="shared" si="2"/>
        <v>27781.3</v>
      </c>
      <c r="AD34" s="104">
        <f t="shared" si="3"/>
        <v>700835.07</v>
      </c>
      <c r="AE34" s="105">
        <f t="shared" si="4"/>
        <v>718944.77</v>
      </c>
      <c r="AF34" s="29">
        <f t="shared" si="5"/>
        <v>554906.96000000008</v>
      </c>
      <c r="AG34" s="16">
        <f t="shared" si="6"/>
        <v>164037.80999999994</v>
      </c>
    </row>
    <row r="35" spans="1:33" x14ac:dyDescent="0.2">
      <c r="A35" t="s">
        <v>285</v>
      </c>
      <c r="B35" t="s">
        <v>1</v>
      </c>
      <c r="C35" s="74">
        <v>4329</v>
      </c>
      <c r="D35" s="74" t="s">
        <v>636</v>
      </c>
      <c r="E35" s="56" t="s">
        <v>1585</v>
      </c>
      <c r="F35" s="123">
        <v>248733.62</v>
      </c>
      <c r="G35" s="123">
        <v>0</v>
      </c>
      <c r="H35" s="123">
        <v>41331.93</v>
      </c>
      <c r="I35" s="56">
        <v>395684.87</v>
      </c>
      <c r="J35" s="56">
        <v>572226.97</v>
      </c>
      <c r="L35" s="273">
        <v>23600</v>
      </c>
      <c r="Q35" s="56">
        <v>110400</v>
      </c>
      <c r="R35" s="56">
        <v>1650244.41</v>
      </c>
      <c r="S35" s="100">
        <v>203147.25</v>
      </c>
      <c r="T35" s="100">
        <v>35000</v>
      </c>
      <c r="V35" s="100">
        <v>177280</v>
      </c>
      <c r="X35" s="124">
        <v>231080</v>
      </c>
      <c r="Y35" s="124">
        <v>108392.46</v>
      </c>
      <c r="Z35" s="124">
        <v>43984.44</v>
      </c>
      <c r="AB35" s="98">
        <f t="shared" si="1"/>
        <v>290065.55</v>
      </c>
      <c r="AC35" s="44">
        <f t="shared" si="2"/>
        <v>23600</v>
      </c>
      <c r="AD35" s="104">
        <f t="shared" si="3"/>
        <v>266465.55</v>
      </c>
      <c r="AE35" s="105">
        <f t="shared" si="4"/>
        <v>415427.25</v>
      </c>
      <c r="AF35" s="29">
        <f t="shared" si="5"/>
        <v>383456.9</v>
      </c>
      <c r="AG35" s="16">
        <f t="shared" si="6"/>
        <v>31970.349999999977</v>
      </c>
    </row>
    <row r="36" spans="1:33" x14ac:dyDescent="0.2">
      <c r="A36" t="s">
        <v>288</v>
      </c>
      <c r="B36" t="s">
        <v>2</v>
      </c>
      <c r="C36" s="74">
        <v>1955</v>
      </c>
      <c r="D36" s="74" t="s">
        <v>637</v>
      </c>
      <c r="E36" s="56" t="s">
        <v>1533</v>
      </c>
      <c r="F36" s="123">
        <v>192127.89</v>
      </c>
      <c r="G36" s="123">
        <v>0</v>
      </c>
      <c r="H36" s="123">
        <v>31867.360000000001</v>
      </c>
      <c r="I36" s="56">
        <v>77855.91</v>
      </c>
      <c r="J36" s="56">
        <v>398362.63</v>
      </c>
      <c r="L36" s="273">
        <v>17578.060000000001</v>
      </c>
      <c r="Q36" s="56">
        <v>-1196040.81</v>
      </c>
      <c r="R36" s="56">
        <v>1948644.79</v>
      </c>
      <c r="S36" s="100">
        <v>42973.13</v>
      </c>
      <c r="V36" s="100">
        <v>229580</v>
      </c>
      <c r="X36" s="124">
        <v>258220</v>
      </c>
      <c r="Y36" s="124">
        <v>56542.58</v>
      </c>
      <c r="Z36" s="124">
        <v>11326.8</v>
      </c>
      <c r="AB36" s="98">
        <f t="shared" ref="AB36:AB67" si="7">SUM(F36:H36)</f>
        <v>223995.25</v>
      </c>
      <c r="AC36" s="44">
        <f t="shared" si="2"/>
        <v>17578.060000000001</v>
      </c>
      <c r="AD36" s="104">
        <f t="shared" si="3"/>
        <v>206417.19</v>
      </c>
      <c r="AE36" s="105">
        <f t="shared" si="4"/>
        <v>272553.13</v>
      </c>
      <c r="AF36" s="29">
        <f t="shared" si="5"/>
        <v>326089.38</v>
      </c>
      <c r="AG36" s="16">
        <f t="shared" si="6"/>
        <v>-53536.25</v>
      </c>
    </row>
    <row r="37" spans="1:33" x14ac:dyDescent="0.2">
      <c r="A37" t="s">
        <v>288</v>
      </c>
      <c r="B37" t="s">
        <v>2</v>
      </c>
      <c r="C37" s="74">
        <v>4228</v>
      </c>
      <c r="D37" s="74" t="s">
        <v>638</v>
      </c>
      <c r="E37" s="56" t="s">
        <v>1534</v>
      </c>
      <c r="F37" s="123">
        <v>325802.74</v>
      </c>
      <c r="G37" s="123">
        <v>0</v>
      </c>
      <c r="H37" s="123">
        <v>48151.17</v>
      </c>
      <c r="I37" s="56">
        <v>-434066.53</v>
      </c>
      <c r="J37" s="56">
        <v>893858.67</v>
      </c>
      <c r="L37" s="273">
        <v>32000</v>
      </c>
      <c r="Q37" s="56">
        <v>-1253951.57</v>
      </c>
      <c r="R37" s="56">
        <v>2125603</v>
      </c>
      <c r="S37" s="100">
        <v>165527.29999999999</v>
      </c>
      <c r="U37" s="100">
        <v>719.76</v>
      </c>
      <c r="V37" s="100">
        <v>363610</v>
      </c>
      <c r="W37" s="100">
        <v>309</v>
      </c>
      <c r="X37" s="124">
        <v>452074</v>
      </c>
      <c r="Y37" s="124">
        <v>79231.240000000005</v>
      </c>
      <c r="Z37" s="124">
        <v>6488.2</v>
      </c>
      <c r="AB37" s="98">
        <f t="shared" si="7"/>
        <v>373953.91</v>
      </c>
      <c r="AC37" s="44">
        <f t="shared" si="2"/>
        <v>32000</v>
      </c>
      <c r="AD37" s="104">
        <f t="shared" si="3"/>
        <v>341953.91</v>
      </c>
      <c r="AE37" s="105">
        <f t="shared" si="4"/>
        <v>530166.06000000006</v>
      </c>
      <c r="AF37" s="29">
        <f t="shared" si="5"/>
        <v>537793.43999999994</v>
      </c>
      <c r="AG37" s="16">
        <f t="shared" si="6"/>
        <v>-7627.3799999998882</v>
      </c>
    </row>
    <row r="38" spans="1:33" x14ac:dyDescent="0.2">
      <c r="A38" t="s">
        <v>288</v>
      </c>
      <c r="B38" t="s">
        <v>2</v>
      </c>
      <c r="C38" s="74">
        <v>1245</v>
      </c>
      <c r="D38" s="74" t="s">
        <v>639</v>
      </c>
      <c r="E38" s="56" t="s">
        <v>1535</v>
      </c>
      <c r="F38" s="123">
        <v>155411.41</v>
      </c>
      <c r="G38" s="123">
        <v>0</v>
      </c>
      <c r="H38" s="123">
        <v>28768.51</v>
      </c>
      <c r="I38" s="56">
        <v>167021.18</v>
      </c>
      <c r="J38" s="56">
        <v>338693.69</v>
      </c>
      <c r="L38" s="273">
        <v>15870</v>
      </c>
      <c r="Q38" s="56">
        <v>-1111470.77</v>
      </c>
      <c r="R38" s="56">
        <v>1917883.16</v>
      </c>
      <c r="S38" s="100">
        <v>17405.900000000001</v>
      </c>
      <c r="U38" s="100">
        <v>7.45</v>
      </c>
      <c r="V38" s="100">
        <v>232850</v>
      </c>
      <c r="X38" s="124">
        <v>298650</v>
      </c>
      <c r="Y38" s="124">
        <v>51325.13</v>
      </c>
      <c r="Z38" s="124">
        <v>21213.82</v>
      </c>
      <c r="AB38" s="98">
        <f t="shared" si="7"/>
        <v>184179.92</v>
      </c>
      <c r="AC38" s="44">
        <f t="shared" si="2"/>
        <v>15870</v>
      </c>
      <c r="AD38" s="104">
        <f t="shared" si="3"/>
        <v>168309.92</v>
      </c>
      <c r="AE38" s="105">
        <f t="shared" si="4"/>
        <v>250263.35</v>
      </c>
      <c r="AF38" s="29">
        <f t="shared" si="5"/>
        <v>371188.95</v>
      </c>
      <c r="AG38" s="16">
        <f t="shared" si="6"/>
        <v>-120925.6</v>
      </c>
    </row>
    <row r="39" spans="1:33" x14ac:dyDescent="0.2">
      <c r="A39" t="s">
        <v>288</v>
      </c>
      <c r="B39" t="s">
        <v>2</v>
      </c>
      <c r="C39" s="74">
        <v>5421</v>
      </c>
      <c r="D39" s="74" t="s">
        <v>640</v>
      </c>
      <c r="E39" s="56" t="s">
        <v>1536</v>
      </c>
      <c r="F39" s="123">
        <v>453473.29</v>
      </c>
      <c r="G39" s="123">
        <v>0</v>
      </c>
      <c r="H39" s="123">
        <v>78138.100000000006</v>
      </c>
      <c r="I39" s="56">
        <v>305758.40000000002</v>
      </c>
      <c r="J39" s="56">
        <v>1153021.52</v>
      </c>
      <c r="Q39" s="56">
        <v>-176275.09</v>
      </c>
      <c r="R39" s="56">
        <v>2205072.4900000002</v>
      </c>
      <c r="S39" s="100">
        <v>196640.62</v>
      </c>
      <c r="V39" s="100">
        <v>261890</v>
      </c>
      <c r="W39" s="100">
        <v>3000</v>
      </c>
      <c r="X39" s="124">
        <v>358250</v>
      </c>
      <c r="Y39" s="124">
        <v>73526.350000000006</v>
      </c>
      <c r="Z39" s="124">
        <v>35000.36</v>
      </c>
      <c r="AB39" s="98">
        <f t="shared" si="7"/>
        <v>531611.39</v>
      </c>
      <c r="AC39" s="44">
        <f t="shared" si="2"/>
        <v>0</v>
      </c>
      <c r="AD39" s="104">
        <f t="shared" si="3"/>
        <v>531611.39</v>
      </c>
      <c r="AE39" s="105">
        <f t="shared" si="4"/>
        <v>461530.62</v>
      </c>
      <c r="AF39" s="29">
        <f t="shared" si="5"/>
        <v>466776.70999999996</v>
      </c>
      <c r="AG39" s="16">
        <f t="shared" si="6"/>
        <v>-5246.0899999999674</v>
      </c>
    </row>
    <row r="40" spans="1:33" x14ac:dyDescent="0.2">
      <c r="A40" t="s">
        <v>288</v>
      </c>
      <c r="B40" t="s">
        <v>2</v>
      </c>
      <c r="C40" s="74">
        <v>3481</v>
      </c>
      <c r="D40" s="74" t="s">
        <v>641</v>
      </c>
      <c r="E40" s="56" t="s">
        <v>1537</v>
      </c>
      <c r="F40" s="123">
        <v>311914.23999999999</v>
      </c>
      <c r="G40" s="123">
        <v>0</v>
      </c>
      <c r="H40" s="123">
        <v>72173.460000000006</v>
      </c>
      <c r="I40" s="56">
        <v>2371147.2000000002</v>
      </c>
      <c r="J40" s="56">
        <v>729214.82</v>
      </c>
      <c r="L40" s="273">
        <v>44410.82</v>
      </c>
      <c r="Q40" s="56">
        <v>1756669.79</v>
      </c>
      <c r="R40" s="56">
        <v>1879861.02</v>
      </c>
      <c r="S40" s="100">
        <v>150325.62</v>
      </c>
      <c r="V40" s="100">
        <v>203820</v>
      </c>
      <c r="X40" s="124">
        <v>347940</v>
      </c>
      <c r="Y40" s="124">
        <v>126983.69</v>
      </c>
      <c r="Z40" s="124">
        <v>22403.84</v>
      </c>
      <c r="AB40" s="98">
        <f t="shared" si="7"/>
        <v>384087.7</v>
      </c>
      <c r="AC40" s="44">
        <f t="shared" si="2"/>
        <v>44410.82</v>
      </c>
      <c r="AD40" s="104">
        <f t="shared" si="3"/>
        <v>339676.88</v>
      </c>
      <c r="AE40" s="105">
        <f t="shared" si="4"/>
        <v>354145.62</v>
      </c>
      <c r="AF40" s="29">
        <f t="shared" si="5"/>
        <v>497327.53</v>
      </c>
      <c r="AG40" s="16">
        <f t="shared" si="6"/>
        <v>-143181.91000000003</v>
      </c>
    </row>
    <row r="41" spans="1:33" x14ac:dyDescent="0.2">
      <c r="A41" t="s">
        <v>288</v>
      </c>
      <c r="B41" t="s">
        <v>2</v>
      </c>
      <c r="C41" s="74">
        <v>3499</v>
      </c>
      <c r="D41" s="74" t="s">
        <v>642</v>
      </c>
      <c r="E41" s="56" t="s">
        <v>1538</v>
      </c>
      <c r="F41" s="123">
        <v>561450.81999999995</v>
      </c>
      <c r="G41" s="123">
        <v>0</v>
      </c>
      <c r="H41" s="123">
        <v>77042.53</v>
      </c>
      <c r="I41" s="56">
        <v>716639.97</v>
      </c>
      <c r="J41" s="56">
        <v>560619.17000000004</v>
      </c>
      <c r="L41" s="273">
        <v>33100</v>
      </c>
      <c r="Q41" s="56">
        <v>-1716363.96</v>
      </c>
      <c r="R41" s="56">
        <v>3832429.73</v>
      </c>
      <c r="S41" s="100">
        <v>75016.81</v>
      </c>
      <c r="V41" s="100">
        <v>378120</v>
      </c>
      <c r="X41" s="124">
        <v>516480</v>
      </c>
      <c r="Y41" s="124">
        <v>85309.87</v>
      </c>
      <c r="Z41" s="124">
        <v>34350.22</v>
      </c>
      <c r="AB41" s="98">
        <f t="shared" si="7"/>
        <v>638493.35</v>
      </c>
      <c r="AC41" s="44">
        <f t="shared" si="2"/>
        <v>33100</v>
      </c>
      <c r="AD41" s="104">
        <f t="shared" si="3"/>
        <v>605393.35</v>
      </c>
      <c r="AE41" s="105">
        <f t="shared" si="4"/>
        <v>453136.81</v>
      </c>
      <c r="AF41" s="29">
        <f t="shared" si="5"/>
        <v>636140.09</v>
      </c>
      <c r="AG41" s="16">
        <f t="shared" si="6"/>
        <v>-183003.27999999997</v>
      </c>
    </row>
    <row r="42" spans="1:33" x14ac:dyDescent="0.2">
      <c r="A42" t="s">
        <v>288</v>
      </c>
      <c r="B42" t="s">
        <v>2</v>
      </c>
      <c r="C42" s="74">
        <v>1888</v>
      </c>
      <c r="D42" s="74" t="s">
        <v>643</v>
      </c>
      <c r="E42" s="56" t="s">
        <v>1539</v>
      </c>
      <c r="F42" s="123">
        <v>168392.98</v>
      </c>
      <c r="G42" s="123">
        <v>4800</v>
      </c>
      <c r="H42" s="123">
        <v>46002.9</v>
      </c>
      <c r="I42" s="56">
        <v>231699.41</v>
      </c>
      <c r="J42" s="56">
        <v>1790872.06</v>
      </c>
      <c r="L42" s="273">
        <v>18600</v>
      </c>
      <c r="Q42" s="56">
        <v>376694.21</v>
      </c>
      <c r="R42" s="56">
        <v>1975418.72</v>
      </c>
      <c r="S42" s="100">
        <v>87233.71</v>
      </c>
      <c r="V42" s="100">
        <v>255400</v>
      </c>
      <c r="W42" s="100">
        <v>1000</v>
      </c>
      <c r="X42" s="124">
        <v>338640</v>
      </c>
      <c r="Y42" s="124">
        <v>81416.25</v>
      </c>
      <c r="Z42" s="124">
        <v>34559.040000000001</v>
      </c>
      <c r="AB42" s="98">
        <f t="shared" si="7"/>
        <v>219195.88</v>
      </c>
      <c r="AC42" s="44">
        <f t="shared" si="2"/>
        <v>18600</v>
      </c>
      <c r="AD42" s="104">
        <f t="shared" si="3"/>
        <v>200595.88</v>
      </c>
      <c r="AE42" s="105">
        <f t="shared" si="4"/>
        <v>343633.71</v>
      </c>
      <c r="AF42" s="29">
        <f t="shared" si="5"/>
        <v>454615.29</v>
      </c>
      <c r="AG42" s="16">
        <f t="shared" si="6"/>
        <v>-110981.57999999996</v>
      </c>
    </row>
    <row r="43" spans="1:33" x14ac:dyDescent="0.2">
      <c r="A43" t="s">
        <v>288</v>
      </c>
      <c r="B43" t="s">
        <v>2</v>
      </c>
      <c r="C43" s="74">
        <v>1651</v>
      </c>
      <c r="D43" s="74" t="s">
        <v>644</v>
      </c>
      <c r="E43" s="56" t="s">
        <v>1540</v>
      </c>
      <c r="F43" s="123">
        <v>210397.19</v>
      </c>
      <c r="G43" s="123">
        <v>0</v>
      </c>
      <c r="H43" s="123">
        <v>33033.360000000001</v>
      </c>
      <c r="I43" s="56">
        <v>170968.7</v>
      </c>
      <c r="J43" s="56">
        <v>178447.45</v>
      </c>
      <c r="L43" s="273">
        <v>21627.7</v>
      </c>
      <c r="Q43" s="56">
        <v>-886643.33</v>
      </c>
      <c r="R43" s="56">
        <v>1580455.21</v>
      </c>
      <c r="S43" s="100">
        <v>25078.25</v>
      </c>
      <c r="V43" s="100">
        <v>187560</v>
      </c>
      <c r="X43" s="124">
        <v>245820</v>
      </c>
      <c r="Y43" s="124">
        <v>48297.79</v>
      </c>
      <c r="Z43" s="124">
        <v>10913.34</v>
      </c>
      <c r="AB43" s="98">
        <f t="shared" si="7"/>
        <v>243430.55</v>
      </c>
      <c r="AC43" s="44">
        <f t="shared" si="2"/>
        <v>21627.7</v>
      </c>
      <c r="AD43" s="104">
        <f t="shared" si="3"/>
        <v>221802.84999999998</v>
      </c>
      <c r="AE43" s="105">
        <f t="shared" si="4"/>
        <v>212638.25</v>
      </c>
      <c r="AF43" s="29">
        <f t="shared" si="5"/>
        <v>305031.13</v>
      </c>
      <c r="AG43" s="16">
        <f t="shared" si="6"/>
        <v>-92392.88</v>
      </c>
    </row>
    <row r="44" spans="1:33" x14ac:dyDescent="0.2">
      <c r="A44" t="s">
        <v>288</v>
      </c>
      <c r="B44" t="s">
        <v>2</v>
      </c>
      <c r="C44" s="74">
        <v>3959</v>
      </c>
      <c r="D44" s="74" t="s">
        <v>645</v>
      </c>
      <c r="E44" s="56" t="s">
        <v>1541</v>
      </c>
      <c r="F44" s="123">
        <v>262417.78000000003</v>
      </c>
      <c r="G44" s="123">
        <v>0</v>
      </c>
      <c r="H44" s="123">
        <v>72604.009999999995</v>
      </c>
      <c r="I44" s="56">
        <v>528918.68000000005</v>
      </c>
      <c r="J44" s="56">
        <v>646195.23</v>
      </c>
      <c r="L44" s="273">
        <v>33700</v>
      </c>
      <c r="Q44" s="56">
        <v>-935734.88</v>
      </c>
      <c r="R44" s="56">
        <v>2583577.5299999998</v>
      </c>
      <c r="S44" s="100">
        <v>75400.78</v>
      </c>
      <c r="V44" s="100">
        <v>247340</v>
      </c>
      <c r="X44" s="124">
        <v>323960</v>
      </c>
      <c r="Y44" s="124">
        <v>121387.73</v>
      </c>
      <c r="Z44" s="124">
        <v>33492</v>
      </c>
      <c r="AB44" s="98">
        <f t="shared" si="7"/>
        <v>335021.79000000004</v>
      </c>
      <c r="AC44" s="44">
        <f t="shared" si="2"/>
        <v>33700</v>
      </c>
      <c r="AD44" s="104">
        <f t="shared" si="3"/>
        <v>301321.79000000004</v>
      </c>
      <c r="AE44" s="105">
        <f t="shared" si="4"/>
        <v>322740.78000000003</v>
      </c>
      <c r="AF44" s="29">
        <f t="shared" si="5"/>
        <v>478839.73</v>
      </c>
      <c r="AG44" s="16">
        <f t="shared" si="6"/>
        <v>-156098.94999999995</v>
      </c>
    </row>
    <row r="45" spans="1:33" x14ac:dyDescent="0.2">
      <c r="A45" t="s">
        <v>288</v>
      </c>
      <c r="B45" t="s">
        <v>2</v>
      </c>
      <c r="C45" s="74">
        <v>2503</v>
      </c>
      <c r="D45" s="74" t="s">
        <v>646</v>
      </c>
      <c r="E45" s="56" t="s">
        <v>1542</v>
      </c>
      <c r="F45" s="123">
        <v>332434.99</v>
      </c>
      <c r="G45" s="123">
        <v>0</v>
      </c>
      <c r="H45" s="123">
        <v>44664.32</v>
      </c>
      <c r="I45" s="56">
        <v>260318.52</v>
      </c>
      <c r="J45" s="56">
        <v>702417.86</v>
      </c>
      <c r="Q45" s="56">
        <v>-469171.78</v>
      </c>
      <c r="R45" s="56">
        <v>1850667.12</v>
      </c>
      <c r="S45" s="100">
        <v>46880</v>
      </c>
      <c r="V45" s="100">
        <v>80060</v>
      </c>
      <c r="X45" s="124">
        <v>116880</v>
      </c>
      <c r="Y45" s="124">
        <v>24679.77</v>
      </c>
      <c r="Z45" s="124">
        <v>10195.879999999999</v>
      </c>
      <c r="AB45" s="98">
        <f t="shared" si="7"/>
        <v>377099.31</v>
      </c>
      <c r="AC45" s="44">
        <f t="shared" si="2"/>
        <v>0</v>
      </c>
      <c r="AD45" s="104">
        <f t="shared" si="3"/>
        <v>377099.31</v>
      </c>
      <c r="AE45" s="105">
        <f t="shared" si="4"/>
        <v>126940</v>
      </c>
      <c r="AF45" s="29">
        <f t="shared" si="5"/>
        <v>151755.65</v>
      </c>
      <c r="AG45" s="16">
        <f t="shared" si="6"/>
        <v>-24815.649999999994</v>
      </c>
    </row>
    <row r="46" spans="1:33" x14ac:dyDescent="0.2">
      <c r="A46" t="s">
        <v>288</v>
      </c>
      <c r="B46" t="s">
        <v>2</v>
      </c>
      <c r="C46" s="74">
        <v>3619</v>
      </c>
      <c r="D46" s="74" t="s">
        <v>647</v>
      </c>
      <c r="E46" s="56" t="s">
        <v>1543</v>
      </c>
      <c r="F46" s="123">
        <v>74465.679999999993</v>
      </c>
      <c r="G46" s="123">
        <v>30000</v>
      </c>
      <c r="H46" s="123">
        <v>20584.43</v>
      </c>
      <c r="I46" s="56">
        <v>374674.48</v>
      </c>
      <c r="J46" s="56">
        <v>459858.25</v>
      </c>
      <c r="Q46" s="56">
        <v>-2065072.41</v>
      </c>
      <c r="R46" s="56">
        <v>3139393.79</v>
      </c>
      <c r="S46" s="100">
        <v>132690.87</v>
      </c>
      <c r="X46" s="124">
        <v>135680</v>
      </c>
      <c r="Y46" s="124">
        <v>70241.09</v>
      </c>
      <c r="Z46" s="124">
        <v>35196.32</v>
      </c>
      <c r="AB46" s="98">
        <f t="shared" si="7"/>
        <v>125050.10999999999</v>
      </c>
      <c r="AC46" s="44">
        <f t="shared" si="2"/>
        <v>0</v>
      </c>
      <c r="AD46" s="104">
        <f t="shared" si="3"/>
        <v>125050.10999999999</v>
      </c>
      <c r="AE46" s="105">
        <f t="shared" si="4"/>
        <v>132690.87</v>
      </c>
      <c r="AF46" s="29">
        <f t="shared" si="5"/>
        <v>241117.41</v>
      </c>
      <c r="AG46" s="16">
        <f t="shared" si="6"/>
        <v>-108426.54000000001</v>
      </c>
    </row>
    <row r="47" spans="1:33" x14ac:dyDescent="0.2">
      <c r="A47" t="s">
        <v>288</v>
      </c>
      <c r="B47" t="s">
        <v>2</v>
      </c>
      <c r="C47" s="74">
        <v>2593</v>
      </c>
      <c r="D47" s="74" t="s">
        <v>648</v>
      </c>
      <c r="E47" s="56" t="s">
        <v>1544</v>
      </c>
      <c r="F47" s="123">
        <v>144484.72</v>
      </c>
      <c r="G47" s="123">
        <v>0</v>
      </c>
      <c r="H47" s="123">
        <v>9347.6299999999992</v>
      </c>
      <c r="I47" s="56">
        <v>241575.44</v>
      </c>
      <c r="J47" s="56">
        <v>908130.52</v>
      </c>
      <c r="L47" s="273">
        <v>0</v>
      </c>
      <c r="Q47" s="56">
        <v>-1214848.0900000001</v>
      </c>
      <c r="R47" s="56">
        <v>2592803.14</v>
      </c>
      <c r="S47" s="100">
        <v>100378.48</v>
      </c>
      <c r="V47" s="100">
        <v>246510</v>
      </c>
      <c r="X47" s="124">
        <v>284010</v>
      </c>
      <c r="Y47" s="124">
        <v>81727.48</v>
      </c>
      <c r="Z47" s="124">
        <v>31889.74</v>
      </c>
      <c r="AB47" s="98">
        <f t="shared" si="7"/>
        <v>153832.35</v>
      </c>
      <c r="AC47" s="44">
        <f t="shared" si="2"/>
        <v>0</v>
      </c>
      <c r="AD47" s="104">
        <f t="shared" si="3"/>
        <v>153832.35</v>
      </c>
      <c r="AE47" s="105">
        <f t="shared" si="4"/>
        <v>346888.48</v>
      </c>
      <c r="AF47" s="29">
        <f t="shared" si="5"/>
        <v>397627.22</v>
      </c>
      <c r="AG47" s="16">
        <f t="shared" si="6"/>
        <v>-50738.739999999991</v>
      </c>
    </row>
    <row r="48" spans="1:33" x14ac:dyDescent="0.2">
      <c r="A48" t="s">
        <v>288</v>
      </c>
      <c r="B48" t="s">
        <v>2</v>
      </c>
      <c r="C48" s="74">
        <v>1622</v>
      </c>
      <c r="D48" s="74" t="s">
        <v>649</v>
      </c>
      <c r="E48" s="56" t="s">
        <v>1545</v>
      </c>
      <c r="F48" s="123">
        <v>422703.13</v>
      </c>
      <c r="G48" s="123">
        <v>0</v>
      </c>
      <c r="H48" s="123">
        <v>39850.97</v>
      </c>
      <c r="I48" s="56">
        <v>113827.09</v>
      </c>
      <c r="J48" s="56">
        <v>383506.29</v>
      </c>
      <c r="L48" s="273">
        <v>17565.64</v>
      </c>
      <c r="Q48" s="56">
        <v>-1216717.6299999999</v>
      </c>
      <c r="R48" s="56">
        <v>2213150.63</v>
      </c>
      <c r="S48" s="100">
        <v>37619.15</v>
      </c>
      <c r="V48" s="100">
        <v>219500</v>
      </c>
      <c r="X48" s="124">
        <v>232840</v>
      </c>
      <c r="Y48" s="124">
        <v>49504.77</v>
      </c>
      <c r="Z48" s="124">
        <v>10817.54</v>
      </c>
      <c r="AB48" s="98">
        <f t="shared" si="7"/>
        <v>462554.1</v>
      </c>
      <c r="AC48" s="44">
        <f t="shared" si="2"/>
        <v>17565.64</v>
      </c>
      <c r="AD48" s="104">
        <f t="shared" si="3"/>
        <v>444988.45999999996</v>
      </c>
      <c r="AE48" s="105">
        <f t="shared" si="4"/>
        <v>257119.15</v>
      </c>
      <c r="AF48" s="29">
        <f t="shared" si="5"/>
        <v>293162.31</v>
      </c>
      <c r="AG48" s="16">
        <f t="shared" si="6"/>
        <v>-36043.160000000003</v>
      </c>
    </row>
    <row r="49" spans="1:33" x14ac:dyDescent="0.2">
      <c r="A49" t="s">
        <v>288</v>
      </c>
      <c r="B49" t="s">
        <v>2</v>
      </c>
      <c r="C49" s="74">
        <v>2164</v>
      </c>
      <c r="D49" s="74" t="s">
        <v>650</v>
      </c>
      <c r="E49" s="56" t="s">
        <v>1546</v>
      </c>
      <c r="F49" s="123">
        <v>82895.53</v>
      </c>
      <c r="G49" s="123">
        <v>24960</v>
      </c>
      <c r="H49" s="123">
        <v>22671.86</v>
      </c>
      <c r="I49" s="56">
        <v>702651.27</v>
      </c>
      <c r="J49" s="56">
        <v>619012.55000000005</v>
      </c>
      <c r="L49" s="273">
        <v>30250</v>
      </c>
      <c r="Q49" s="56">
        <v>-585034.39</v>
      </c>
      <c r="R49" s="56">
        <v>2118686.35</v>
      </c>
      <c r="S49" s="100">
        <v>23755.01</v>
      </c>
      <c r="V49" s="100">
        <v>213700</v>
      </c>
      <c r="X49" s="124">
        <v>251004</v>
      </c>
      <c r="Y49" s="124">
        <v>59959.040000000001</v>
      </c>
      <c r="Z49" s="124">
        <v>28342.720000000001</v>
      </c>
      <c r="AB49" s="98">
        <f t="shared" si="7"/>
        <v>130527.39</v>
      </c>
      <c r="AC49" s="44">
        <f t="shared" si="2"/>
        <v>30250</v>
      </c>
      <c r="AD49" s="104">
        <f t="shared" si="3"/>
        <v>100277.39</v>
      </c>
      <c r="AE49" s="105">
        <f t="shared" si="4"/>
        <v>237455.01</v>
      </c>
      <c r="AF49" s="29">
        <f t="shared" si="5"/>
        <v>339305.76</v>
      </c>
      <c r="AG49" s="16">
        <f t="shared" si="6"/>
        <v>-101850.75</v>
      </c>
    </row>
    <row r="50" spans="1:33" x14ac:dyDescent="0.2">
      <c r="A50" t="s">
        <v>291</v>
      </c>
      <c r="B50" t="s">
        <v>3</v>
      </c>
      <c r="C50" s="74">
        <v>5944</v>
      </c>
      <c r="D50" s="74" t="s">
        <v>651</v>
      </c>
      <c r="E50" s="56" t="s">
        <v>1547</v>
      </c>
      <c r="F50" s="123">
        <v>480255.96</v>
      </c>
      <c r="G50" s="123">
        <v>28600</v>
      </c>
      <c r="H50" s="123">
        <v>77197.45</v>
      </c>
      <c r="I50" s="56">
        <v>965116.49</v>
      </c>
      <c r="J50" s="56">
        <v>282781.45</v>
      </c>
      <c r="Q50" s="56">
        <v>-1394410.94</v>
      </c>
      <c r="R50" s="56">
        <v>3206691.97</v>
      </c>
      <c r="S50" s="100">
        <v>325343.44</v>
      </c>
      <c r="V50" s="100">
        <v>366900</v>
      </c>
      <c r="W50" s="100">
        <v>1800</v>
      </c>
      <c r="X50" s="124">
        <v>474340</v>
      </c>
      <c r="Y50" s="124">
        <v>77905.08</v>
      </c>
      <c r="Z50" s="124">
        <v>33591.040000000001</v>
      </c>
      <c r="AA50" s="124">
        <v>191</v>
      </c>
      <c r="AB50" s="98">
        <f t="shared" si="7"/>
        <v>586053.41</v>
      </c>
      <c r="AC50" s="44">
        <f t="shared" si="2"/>
        <v>0</v>
      </c>
      <c r="AD50" s="104">
        <f t="shared" si="3"/>
        <v>586053.41</v>
      </c>
      <c r="AE50" s="105">
        <f t="shared" si="4"/>
        <v>694043.44</v>
      </c>
      <c r="AF50" s="29">
        <f t="shared" si="5"/>
        <v>586027.12</v>
      </c>
      <c r="AG50" s="16">
        <f t="shared" si="6"/>
        <v>108016.31999999995</v>
      </c>
    </row>
    <row r="51" spans="1:33" x14ac:dyDescent="0.2">
      <c r="A51" t="s">
        <v>291</v>
      </c>
      <c r="B51" t="s">
        <v>3</v>
      </c>
      <c r="C51" s="74">
        <v>5439</v>
      </c>
      <c r="D51" s="74" t="s">
        <v>652</v>
      </c>
      <c r="E51" s="56" t="s">
        <v>1548</v>
      </c>
      <c r="F51" s="123">
        <v>272826</v>
      </c>
      <c r="G51" s="123">
        <v>0</v>
      </c>
      <c r="H51" s="123">
        <v>103599.45</v>
      </c>
      <c r="I51" s="56">
        <v>10064</v>
      </c>
      <c r="J51" s="56">
        <v>1437371.56</v>
      </c>
      <c r="L51" s="273">
        <v>104400</v>
      </c>
      <c r="N51" s="273">
        <v>0</v>
      </c>
      <c r="Q51" s="56">
        <v>-953932.85</v>
      </c>
      <c r="R51" s="56">
        <v>2598703.46</v>
      </c>
      <c r="S51" s="100">
        <v>490689.41</v>
      </c>
      <c r="V51" s="100">
        <v>306800</v>
      </c>
      <c r="W51" s="100">
        <v>1800</v>
      </c>
      <c r="X51" s="124">
        <v>530892</v>
      </c>
      <c r="Y51" s="124">
        <v>108215.77</v>
      </c>
      <c r="Z51" s="124">
        <v>75455.240000000005</v>
      </c>
      <c r="AB51" s="98">
        <f t="shared" si="7"/>
        <v>376425.45</v>
      </c>
      <c r="AC51" s="44">
        <f t="shared" si="2"/>
        <v>104400</v>
      </c>
      <c r="AD51" s="104">
        <f t="shared" si="3"/>
        <v>272025.45</v>
      </c>
      <c r="AE51" s="105">
        <f t="shared" si="4"/>
        <v>799289.40999999992</v>
      </c>
      <c r="AF51" s="29">
        <f t="shared" si="5"/>
        <v>714563.01</v>
      </c>
      <c r="AG51" s="16">
        <f t="shared" si="6"/>
        <v>84726.399999999907</v>
      </c>
    </row>
    <row r="52" spans="1:33" x14ac:dyDescent="0.2">
      <c r="A52" t="s">
        <v>291</v>
      </c>
      <c r="B52" t="s">
        <v>3</v>
      </c>
      <c r="C52" s="74">
        <v>3683</v>
      </c>
      <c r="D52" s="74" t="s">
        <v>653</v>
      </c>
      <c r="E52" s="56" t="s">
        <v>1549</v>
      </c>
      <c r="F52" s="123">
        <v>518619.68</v>
      </c>
      <c r="G52" s="123">
        <v>0</v>
      </c>
      <c r="H52" s="123">
        <v>33606.980000000003</v>
      </c>
      <c r="I52" s="56">
        <v>253335.42</v>
      </c>
      <c r="J52" s="56">
        <v>263202.90999999997</v>
      </c>
      <c r="N52" s="273">
        <v>0</v>
      </c>
      <c r="Q52" s="56">
        <v>-1430758</v>
      </c>
      <c r="R52" s="56">
        <v>2341456.5299999998</v>
      </c>
      <c r="S52" s="100">
        <v>352952.47</v>
      </c>
      <c r="V52" s="100">
        <v>56180</v>
      </c>
      <c r="X52" s="124">
        <v>159451.20000000001</v>
      </c>
      <c r="Y52" s="124">
        <v>54236.25</v>
      </c>
      <c r="Z52" s="124">
        <v>33174.559999999998</v>
      </c>
      <c r="AB52" s="98">
        <f t="shared" si="7"/>
        <v>552226.66</v>
      </c>
      <c r="AC52" s="44">
        <f t="shared" si="2"/>
        <v>0</v>
      </c>
      <c r="AD52" s="104">
        <f t="shared" si="3"/>
        <v>552226.66</v>
      </c>
      <c r="AE52" s="105">
        <f t="shared" si="4"/>
        <v>409132.47</v>
      </c>
      <c r="AF52" s="29">
        <f t="shared" si="5"/>
        <v>246862.01</v>
      </c>
      <c r="AG52" s="16">
        <f t="shared" si="6"/>
        <v>162270.45999999996</v>
      </c>
    </row>
    <row r="53" spans="1:33" x14ac:dyDescent="0.2">
      <c r="A53" t="s">
        <v>291</v>
      </c>
      <c r="B53" t="s">
        <v>3</v>
      </c>
      <c r="C53" s="74">
        <v>10514</v>
      </c>
      <c r="D53" s="74" t="s">
        <v>654</v>
      </c>
      <c r="E53" s="56" t="s">
        <v>1550</v>
      </c>
      <c r="F53" s="123">
        <v>628632.61</v>
      </c>
      <c r="G53" s="123">
        <v>0</v>
      </c>
      <c r="H53" s="123">
        <v>112386.01</v>
      </c>
      <c r="I53" s="56">
        <v>2133919.19</v>
      </c>
      <c r="J53" s="56">
        <v>834166.03</v>
      </c>
      <c r="N53" s="273">
        <v>0</v>
      </c>
      <c r="Q53" s="56">
        <v>2008223.59</v>
      </c>
      <c r="R53" s="56">
        <v>1574485.41</v>
      </c>
      <c r="S53" s="100">
        <v>734754.81</v>
      </c>
      <c r="V53" s="100">
        <v>2243000</v>
      </c>
      <c r="X53" s="124">
        <v>2525009.6</v>
      </c>
      <c r="Y53" s="124">
        <v>202187.45</v>
      </c>
      <c r="Z53" s="124">
        <v>75083.92</v>
      </c>
      <c r="AB53" s="98">
        <f t="shared" si="7"/>
        <v>741018.62</v>
      </c>
      <c r="AC53" s="44">
        <f t="shared" si="2"/>
        <v>0</v>
      </c>
      <c r="AD53" s="104">
        <f t="shared" si="3"/>
        <v>741018.62</v>
      </c>
      <c r="AE53" s="105">
        <f t="shared" si="4"/>
        <v>2977754.81</v>
      </c>
      <c r="AF53" s="29">
        <f t="shared" si="5"/>
        <v>2802280.97</v>
      </c>
      <c r="AG53" s="16">
        <f t="shared" si="6"/>
        <v>175473.83999999985</v>
      </c>
    </row>
    <row r="54" spans="1:33" x14ac:dyDescent="0.2">
      <c r="A54" t="s">
        <v>291</v>
      </c>
      <c r="B54" t="s">
        <v>3</v>
      </c>
      <c r="C54" s="74">
        <v>1578</v>
      </c>
      <c r="D54" s="74" t="s">
        <v>655</v>
      </c>
      <c r="E54" s="56" t="s">
        <v>1551</v>
      </c>
      <c r="F54" s="123">
        <v>286402.2</v>
      </c>
      <c r="G54" s="123">
        <v>0</v>
      </c>
      <c r="H54" s="123">
        <v>38594.35</v>
      </c>
      <c r="I54" s="56">
        <v>2</v>
      </c>
      <c r="J54" s="56">
        <v>83850.600000000006</v>
      </c>
      <c r="L54" s="273">
        <v>4800</v>
      </c>
      <c r="Q54" s="56">
        <v>-1250983.1100000001</v>
      </c>
      <c r="R54" s="56">
        <v>1566508.7</v>
      </c>
      <c r="S54" s="100">
        <v>200911.9</v>
      </c>
      <c r="V54" s="100">
        <v>265920</v>
      </c>
      <c r="X54" s="124">
        <v>339973</v>
      </c>
      <c r="Y54" s="124">
        <v>32848.26</v>
      </c>
      <c r="Z54" s="124">
        <v>3814.08</v>
      </c>
      <c r="AB54" s="98">
        <f t="shared" si="7"/>
        <v>324996.55</v>
      </c>
      <c r="AC54" s="44">
        <f t="shared" si="2"/>
        <v>4800</v>
      </c>
      <c r="AD54" s="104">
        <f t="shared" si="3"/>
        <v>320196.55</v>
      </c>
      <c r="AE54" s="105">
        <f t="shared" si="4"/>
        <v>466831.9</v>
      </c>
      <c r="AF54" s="29">
        <f t="shared" si="5"/>
        <v>376635.34</v>
      </c>
      <c r="AG54" s="16">
        <f t="shared" si="6"/>
        <v>90196.56</v>
      </c>
    </row>
    <row r="55" spans="1:33" x14ac:dyDescent="0.2">
      <c r="A55" t="s">
        <v>291</v>
      </c>
      <c r="B55" t="s">
        <v>3</v>
      </c>
      <c r="C55" s="74">
        <v>3503</v>
      </c>
      <c r="D55" s="74" t="s">
        <v>656</v>
      </c>
      <c r="E55" s="56" t="s">
        <v>1552</v>
      </c>
      <c r="F55" s="123">
        <v>199236.05</v>
      </c>
      <c r="G55" s="123">
        <v>10000</v>
      </c>
      <c r="H55" s="123">
        <v>54489.95</v>
      </c>
      <c r="I55" s="56">
        <v>12345.2</v>
      </c>
      <c r="J55" s="56">
        <v>113356.84</v>
      </c>
      <c r="Q55" s="56">
        <v>-2189294.04</v>
      </c>
      <c r="R55" s="56">
        <v>2534998.48</v>
      </c>
      <c r="S55" s="100">
        <v>242996.15</v>
      </c>
      <c r="V55" s="100">
        <v>373120</v>
      </c>
      <c r="X55" s="124">
        <v>464180</v>
      </c>
      <c r="Y55" s="124">
        <v>94731.43</v>
      </c>
      <c r="Z55" s="124">
        <v>6647.12</v>
      </c>
      <c r="AB55" s="98">
        <f t="shared" si="7"/>
        <v>263726</v>
      </c>
      <c r="AC55" s="44">
        <f t="shared" si="2"/>
        <v>0</v>
      </c>
      <c r="AD55" s="104">
        <f t="shared" si="3"/>
        <v>263726</v>
      </c>
      <c r="AE55" s="105">
        <f t="shared" si="4"/>
        <v>616116.15</v>
      </c>
      <c r="AF55" s="29">
        <f t="shared" si="5"/>
        <v>565558.54999999993</v>
      </c>
      <c r="AG55" s="16">
        <f t="shared" si="6"/>
        <v>50557.600000000093</v>
      </c>
    </row>
    <row r="56" spans="1:33" x14ac:dyDescent="0.2">
      <c r="A56" t="s">
        <v>291</v>
      </c>
      <c r="B56" t="s">
        <v>3</v>
      </c>
      <c r="C56" s="74">
        <v>5709</v>
      </c>
      <c r="D56" s="74" t="s">
        <v>657</v>
      </c>
      <c r="E56" s="56" t="s">
        <v>1553</v>
      </c>
      <c r="F56" s="123">
        <v>255366.71</v>
      </c>
      <c r="G56" s="123">
        <v>0</v>
      </c>
      <c r="H56" s="123">
        <v>42999.11</v>
      </c>
      <c r="I56" s="56">
        <v>165718.70000000001</v>
      </c>
      <c r="J56" s="56">
        <v>295311.57</v>
      </c>
      <c r="Q56" s="56">
        <v>-1775597.1</v>
      </c>
      <c r="R56" s="56">
        <v>2415193.5099999998</v>
      </c>
      <c r="S56" s="100">
        <v>285646.24</v>
      </c>
      <c r="V56" s="100">
        <v>296520</v>
      </c>
      <c r="X56" s="124">
        <v>365150</v>
      </c>
      <c r="Y56" s="124">
        <v>72862.820000000007</v>
      </c>
      <c r="Z56" s="124">
        <v>17750.740000000002</v>
      </c>
      <c r="AB56" s="98">
        <f t="shared" si="7"/>
        <v>298365.82</v>
      </c>
      <c r="AC56" s="44">
        <f t="shared" si="2"/>
        <v>0</v>
      </c>
      <c r="AD56" s="104">
        <f t="shared" si="3"/>
        <v>298365.82</v>
      </c>
      <c r="AE56" s="105">
        <f t="shared" si="4"/>
        <v>582166.24</v>
      </c>
      <c r="AF56" s="29">
        <f t="shared" si="5"/>
        <v>455763.56</v>
      </c>
      <c r="AG56" s="16">
        <f t="shared" si="6"/>
        <v>126402.68</v>
      </c>
    </row>
    <row r="57" spans="1:33" x14ac:dyDescent="0.2">
      <c r="A57" t="s">
        <v>291</v>
      </c>
      <c r="B57" t="s">
        <v>3</v>
      </c>
      <c r="C57" s="74">
        <v>2754</v>
      </c>
      <c r="D57" s="74" t="s">
        <v>658</v>
      </c>
      <c r="E57" s="56" t="s">
        <v>1554</v>
      </c>
      <c r="F57" s="123">
        <v>116621.34</v>
      </c>
      <c r="G57" s="123">
        <v>10000</v>
      </c>
      <c r="H57" s="123">
        <v>35068.14</v>
      </c>
      <c r="I57" s="56">
        <v>297386.96000000002</v>
      </c>
      <c r="J57" s="56">
        <v>312209.71000000002</v>
      </c>
      <c r="L57" s="273">
        <v>7926.3</v>
      </c>
      <c r="Q57" s="56">
        <v>-732421.06</v>
      </c>
      <c r="R57" s="56">
        <v>1430245.31</v>
      </c>
      <c r="S57" s="100">
        <v>179415.6</v>
      </c>
      <c r="V57" s="100">
        <v>264080</v>
      </c>
      <c r="X57" s="124">
        <v>300880</v>
      </c>
      <c r="Y57" s="124">
        <v>35999.56</v>
      </c>
      <c r="Z57" s="124">
        <v>39238.44</v>
      </c>
      <c r="AB57" s="98">
        <f t="shared" si="7"/>
        <v>161689.47999999998</v>
      </c>
      <c r="AC57" s="44">
        <f t="shared" si="2"/>
        <v>7926.3</v>
      </c>
      <c r="AD57" s="104">
        <f t="shared" si="3"/>
        <v>153763.18</v>
      </c>
      <c r="AE57" s="105">
        <f t="shared" si="4"/>
        <v>443495.6</v>
      </c>
      <c r="AF57" s="29">
        <f t="shared" si="5"/>
        <v>376118</v>
      </c>
      <c r="AG57" s="16">
        <f t="shared" si="6"/>
        <v>67377.599999999977</v>
      </c>
    </row>
    <row r="58" spans="1:33" x14ac:dyDescent="0.2">
      <c r="A58" t="s">
        <v>291</v>
      </c>
      <c r="B58" t="s">
        <v>3</v>
      </c>
      <c r="C58" s="74">
        <v>5299</v>
      </c>
      <c r="D58" s="74" t="s">
        <v>659</v>
      </c>
      <c r="E58" s="56" t="s">
        <v>1555</v>
      </c>
      <c r="F58" s="123">
        <v>122180.08</v>
      </c>
      <c r="G58" s="123">
        <v>10000</v>
      </c>
      <c r="H58" s="123">
        <v>136673.79999999999</v>
      </c>
      <c r="I58" s="56">
        <v>41817.230000000003</v>
      </c>
      <c r="J58" s="56">
        <v>1529399.04</v>
      </c>
      <c r="Q58" s="56">
        <v>-1132939.02</v>
      </c>
      <c r="R58" s="56">
        <v>2897338.69</v>
      </c>
      <c r="S58" s="100">
        <v>407023.8</v>
      </c>
      <c r="V58" s="100">
        <v>325060</v>
      </c>
      <c r="X58" s="124">
        <v>430760</v>
      </c>
      <c r="Y58" s="124">
        <v>142860.22</v>
      </c>
      <c r="Z58" s="124">
        <v>77505.100000000006</v>
      </c>
      <c r="AB58" s="98">
        <f t="shared" si="7"/>
        <v>268853.88</v>
      </c>
      <c r="AC58" s="44">
        <f t="shared" si="2"/>
        <v>0</v>
      </c>
      <c r="AD58" s="104">
        <f t="shared" si="3"/>
        <v>268853.88</v>
      </c>
      <c r="AE58" s="105">
        <f t="shared" si="4"/>
        <v>732083.8</v>
      </c>
      <c r="AF58" s="29">
        <f t="shared" si="5"/>
        <v>651125.31999999995</v>
      </c>
      <c r="AG58" s="16">
        <f t="shared" si="6"/>
        <v>80958.480000000098</v>
      </c>
    </row>
    <row r="59" spans="1:33" x14ac:dyDescent="0.2">
      <c r="A59" t="s">
        <v>291</v>
      </c>
      <c r="B59" t="s">
        <v>3</v>
      </c>
      <c r="C59" s="74">
        <v>3522</v>
      </c>
      <c r="D59" s="74" t="s">
        <v>660</v>
      </c>
      <c r="E59" s="56" t="s">
        <v>1556</v>
      </c>
      <c r="F59" s="123">
        <v>154413.60999999999</v>
      </c>
      <c r="G59" s="123">
        <v>10750</v>
      </c>
      <c r="H59" s="123">
        <v>76414.425000000003</v>
      </c>
      <c r="I59" s="56">
        <v>2</v>
      </c>
      <c r="J59" s="56">
        <v>267207.98</v>
      </c>
      <c r="L59" s="273">
        <v>131873.63</v>
      </c>
      <c r="N59" s="273">
        <v>0</v>
      </c>
      <c r="Q59" s="56">
        <v>-3139617.21</v>
      </c>
      <c r="R59" s="56">
        <v>3457082.1</v>
      </c>
      <c r="S59" s="100">
        <v>235664.34</v>
      </c>
      <c r="V59" s="100">
        <v>192960</v>
      </c>
      <c r="X59" s="124">
        <v>285910.8</v>
      </c>
      <c r="Y59" s="124">
        <v>53314.504999999997</v>
      </c>
      <c r="Z59" s="124">
        <v>19039.54</v>
      </c>
      <c r="AB59" s="98">
        <f t="shared" si="7"/>
        <v>241578.03499999997</v>
      </c>
      <c r="AC59" s="44">
        <f t="shared" si="2"/>
        <v>131873.63</v>
      </c>
      <c r="AD59" s="104">
        <f t="shared" si="3"/>
        <v>109704.40499999997</v>
      </c>
      <c r="AE59" s="105">
        <f t="shared" si="4"/>
        <v>428624.33999999997</v>
      </c>
      <c r="AF59" s="29">
        <f t="shared" si="5"/>
        <v>358264.84499999997</v>
      </c>
      <c r="AG59" s="16">
        <f t="shared" si="6"/>
        <v>70359.494999999995</v>
      </c>
    </row>
    <row r="60" spans="1:33" x14ac:dyDescent="0.2">
      <c r="A60" t="s">
        <v>291</v>
      </c>
      <c r="B60" t="s">
        <v>3</v>
      </c>
      <c r="C60" s="74">
        <v>3001</v>
      </c>
      <c r="D60" s="74" t="s">
        <v>661</v>
      </c>
      <c r="E60" s="56" t="s">
        <v>1557</v>
      </c>
      <c r="F60" s="123">
        <v>308753.36</v>
      </c>
      <c r="G60" s="123">
        <v>0</v>
      </c>
      <c r="H60" s="123">
        <v>8780</v>
      </c>
      <c r="I60" s="56">
        <v>928633.87</v>
      </c>
      <c r="J60" s="56">
        <v>288053.73</v>
      </c>
      <c r="Q60" s="56">
        <v>1174157.81</v>
      </c>
      <c r="R60" s="56">
        <v>339109.18</v>
      </c>
      <c r="S60" s="100">
        <v>178887.23</v>
      </c>
      <c r="V60" s="100">
        <v>159520</v>
      </c>
      <c r="X60" s="124">
        <v>207260</v>
      </c>
      <c r="Y60" s="124">
        <v>84181</v>
      </c>
      <c r="Z60" s="124">
        <v>23624.26</v>
      </c>
      <c r="AB60" s="98">
        <f t="shared" si="7"/>
        <v>317533.36</v>
      </c>
      <c r="AC60" s="44">
        <f t="shared" si="2"/>
        <v>0</v>
      </c>
      <c r="AD60" s="104">
        <f t="shared" si="3"/>
        <v>317533.36</v>
      </c>
      <c r="AE60" s="105">
        <f t="shared" si="4"/>
        <v>338407.23</v>
      </c>
      <c r="AF60" s="29">
        <f t="shared" si="5"/>
        <v>315065.26</v>
      </c>
      <c r="AG60" s="16">
        <f t="shared" si="6"/>
        <v>23341.969999999972</v>
      </c>
    </row>
    <row r="61" spans="1:33" x14ac:dyDescent="0.2">
      <c r="A61" t="s">
        <v>291</v>
      </c>
      <c r="B61" t="s">
        <v>3</v>
      </c>
      <c r="C61" s="74">
        <v>1241</v>
      </c>
      <c r="D61" s="74" t="s">
        <v>662</v>
      </c>
      <c r="E61" s="56" t="s">
        <v>1558</v>
      </c>
      <c r="F61" s="123">
        <v>131212.15</v>
      </c>
      <c r="G61" s="123">
        <v>0</v>
      </c>
      <c r="H61" s="123">
        <v>99799.11</v>
      </c>
      <c r="I61" s="56">
        <v>264902.09000000003</v>
      </c>
      <c r="J61" s="56">
        <v>86794.65</v>
      </c>
      <c r="L61" s="273">
        <v>26305</v>
      </c>
      <c r="N61" s="273">
        <v>0</v>
      </c>
      <c r="Q61" s="56">
        <v>-1217116.1200000001</v>
      </c>
      <c r="R61" s="56">
        <v>1695206.85</v>
      </c>
      <c r="S61" s="100">
        <v>173808.75</v>
      </c>
      <c r="V61" s="100">
        <v>231080</v>
      </c>
      <c r="X61" s="124">
        <v>283514.40000000002</v>
      </c>
      <c r="Y61" s="124">
        <v>29000.82</v>
      </c>
      <c r="Z61" s="124">
        <v>11465.26</v>
      </c>
      <c r="AB61" s="98">
        <f t="shared" si="7"/>
        <v>231011.26</v>
      </c>
      <c r="AC61" s="44">
        <f t="shared" si="2"/>
        <v>26305</v>
      </c>
      <c r="AD61" s="104">
        <f t="shared" si="3"/>
        <v>204706.26</v>
      </c>
      <c r="AE61" s="105">
        <f t="shared" si="4"/>
        <v>404888.75</v>
      </c>
      <c r="AF61" s="29">
        <f t="shared" si="5"/>
        <v>323980.48000000004</v>
      </c>
      <c r="AG61" s="16">
        <f t="shared" si="6"/>
        <v>80908.26999999996</v>
      </c>
    </row>
    <row r="62" spans="1:33" x14ac:dyDescent="0.2">
      <c r="A62" t="s">
        <v>291</v>
      </c>
      <c r="B62" t="s">
        <v>3</v>
      </c>
      <c r="C62" s="74">
        <v>3625</v>
      </c>
      <c r="D62" s="74" t="s">
        <v>663</v>
      </c>
      <c r="E62" s="56" t="s">
        <v>1559</v>
      </c>
      <c r="F62" s="123">
        <v>501277.8</v>
      </c>
      <c r="G62" s="123">
        <v>0</v>
      </c>
      <c r="H62" s="123">
        <v>36873.75</v>
      </c>
      <c r="I62" s="56">
        <v>86381.88</v>
      </c>
      <c r="J62" s="56">
        <v>318239.39</v>
      </c>
      <c r="L62" s="273">
        <v>53214.78</v>
      </c>
      <c r="N62" s="273">
        <v>0</v>
      </c>
      <c r="Q62" s="56">
        <v>-1844905.27</v>
      </c>
      <c r="R62" s="56">
        <v>2729343.72</v>
      </c>
      <c r="S62" s="100">
        <v>287171.20000000001</v>
      </c>
      <c r="V62" s="100">
        <v>189880</v>
      </c>
      <c r="X62" s="124">
        <v>317471.2</v>
      </c>
      <c r="Y62" s="124">
        <v>107900.53</v>
      </c>
      <c r="Z62" s="124">
        <v>24837.88</v>
      </c>
      <c r="AB62" s="98">
        <f t="shared" si="7"/>
        <v>538151.55000000005</v>
      </c>
      <c r="AC62" s="44">
        <f t="shared" si="2"/>
        <v>53214.78</v>
      </c>
      <c r="AD62" s="104">
        <f t="shared" si="3"/>
        <v>484936.77</v>
      </c>
      <c r="AE62" s="105">
        <f t="shared" si="4"/>
        <v>477051.2</v>
      </c>
      <c r="AF62" s="29">
        <f t="shared" si="5"/>
        <v>450209.61</v>
      </c>
      <c r="AG62" s="16">
        <f t="shared" si="6"/>
        <v>26841.590000000026</v>
      </c>
    </row>
    <row r="63" spans="1:33" x14ac:dyDescent="0.2">
      <c r="A63" t="s">
        <v>291</v>
      </c>
      <c r="B63" t="s">
        <v>3</v>
      </c>
      <c r="C63" s="74">
        <v>6304</v>
      </c>
      <c r="D63" s="74" t="s">
        <v>664</v>
      </c>
      <c r="E63" s="56" t="s">
        <v>1560</v>
      </c>
      <c r="F63" s="123">
        <v>349450.2</v>
      </c>
      <c r="G63" s="123">
        <v>0</v>
      </c>
      <c r="H63" s="123">
        <v>50989.95</v>
      </c>
      <c r="I63" s="56">
        <v>132442</v>
      </c>
      <c r="J63" s="56">
        <v>847357.54</v>
      </c>
      <c r="N63" s="273">
        <v>0</v>
      </c>
      <c r="Q63" s="56">
        <v>-1895919.76</v>
      </c>
      <c r="R63" s="56">
        <v>3207310.61</v>
      </c>
      <c r="S63" s="100">
        <v>507595.46</v>
      </c>
      <c r="V63" s="100">
        <v>267620</v>
      </c>
      <c r="W63" s="100">
        <v>5000</v>
      </c>
      <c r="X63" s="124">
        <v>436663.6</v>
      </c>
      <c r="Y63" s="124">
        <v>191129.16</v>
      </c>
      <c r="Z63" s="124">
        <v>65101.86</v>
      </c>
      <c r="AB63" s="98">
        <f t="shared" si="7"/>
        <v>400440.15</v>
      </c>
      <c r="AC63" s="44">
        <f t="shared" si="2"/>
        <v>0</v>
      </c>
      <c r="AD63" s="104">
        <f t="shared" si="3"/>
        <v>400440.15</v>
      </c>
      <c r="AE63" s="105">
        <f t="shared" si="4"/>
        <v>780215.46</v>
      </c>
      <c r="AF63" s="29">
        <f t="shared" si="5"/>
        <v>692894.62</v>
      </c>
      <c r="AG63" s="16">
        <f t="shared" si="6"/>
        <v>87320.839999999967</v>
      </c>
    </row>
    <row r="64" spans="1:33" x14ac:dyDescent="0.2">
      <c r="A64" t="s">
        <v>291</v>
      </c>
      <c r="B64" t="s">
        <v>3</v>
      </c>
      <c r="C64" s="74">
        <v>4738</v>
      </c>
      <c r="D64" s="74" t="s">
        <v>665</v>
      </c>
      <c r="E64" s="56" t="s">
        <v>1561</v>
      </c>
      <c r="F64" s="123">
        <v>362484.44</v>
      </c>
      <c r="G64" s="123">
        <v>3900</v>
      </c>
      <c r="H64" s="123">
        <v>49119.62</v>
      </c>
      <c r="I64" s="56">
        <v>114255.46</v>
      </c>
      <c r="J64" s="56">
        <v>298204.71000000002</v>
      </c>
      <c r="L64" s="273">
        <v>69600</v>
      </c>
      <c r="Q64" s="56">
        <v>-1936005.4</v>
      </c>
      <c r="R64" s="56">
        <v>2601971.02</v>
      </c>
      <c r="S64" s="100">
        <v>363029.05</v>
      </c>
      <c r="V64" s="100">
        <v>177840</v>
      </c>
      <c r="X64" s="124">
        <v>292740</v>
      </c>
      <c r="Y64" s="124">
        <v>112575.18</v>
      </c>
      <c r="Z64" s="124">
        <v>32469.26</v>
      </c>
      <c r="AB64" s="98">
        <f t="shared" si="7"/>
        <v>415504.06</v>
      </c>
      <c r="AC64" s="44">
        <f t="shared" si="2"/>
        <v>69600</v>
      </c>
      <c r="AD64" s="104">
        <f t="shared" si="3"/>
        <v>345904.06</v>
      </c>
      <c r="AE64" s="105">
        <f t="shared" si="4"/>
        <v>540869.05000000005</v>
      </c>
      <c r="AF64" s="29">
        <f t="shared" si="5"/>
        <v>437784.44</v>
      </c>
      <c r="AG64" s="16">
        <f t="shared" si="6"/>
        <v>103084.61000000004</v>
      </c>
    </row>
    <row r="65" spans="1:33" x14ac:dyDescent="0.2">
      <c r="A65" t="s">
        <v>291</v>
      </c>
      <c r="B65" t="s">
        <v>3</v>
      </c>
      <c r="C65" s="74">
        <v>3535</v>
      </c>
      <c r="D65" s="74" t="s">
        <v>666</v>
      </c>
      <c r="E65" s="56" t="s">
        <v>1562</v>
      </c>
      <c r="F65" s="123">
        <v>211889.82</v>
      </c>
      <c r="G65" s="123">
        <v>9500</v>
      </c>
      <c r="H65" s="123">
        <v>55666.76</v>
      </c>
      <c r="I65" s="56">
        <v>872017.98</v>
      </c>
      <c r="J65" s="56">
        <v>149117.74</v>
      </c>
      <c r="L65" s="273">
        <v>0</v>
      </c>
      <c r="N65" s="273">
        <v>0</v>
      </c>
      <c r="Q65" s="56">
        <v>-1851991.97</v>
      </c>
      <c r="R65" s="56">
        <v>3048211.32</v>
      </c>
      <c r="S65" s="100">
        <v>347306.16</v>
      </c>
      <c r="V65" s="100">
        <v>289400</v>
      </c>
      <c r="W65" s="100">
        <v>1800</v>
      </c>
      <c r="X65" s="124">
        <v>423147.6</v>
      </c>
      <c r="Y65" s="124">
        <v>59569.47</v>
      </c>
      <c r="Z65" s="124">
        <v>36562.14</v>
      </c>
      <c r="AB65" s="98">
        <f t="shared" si="7"/>
        <v>277056.58</v>
      </c>
      <c r="AC65" s="44">
        <f t="shared" si="2"/>
        <v>0</v>
      </c>
      <c r="AD65" s="104">
        <f t="shared" si="3"/>
        <v>277056.58</v>
      </c>
      <c r="AE65" s="105">
        <f t="shared" si="4"/>
        <v>638506.15999999992</v>
      </c>
      <c r="AF65" s="29">
        <f t="shared" si="5"/>
        <v>519279.20999999996</v>
      </c>
      <c r="AG65" s="16">
        <f t="shared" si="6"/>
        <v>119226.94999999995</v>
      </c>
    </row>
    <row r="66" spans="1:33" x14ac:dyDescent="0.2">
      <c r="A66" t="s">
        <v>291</v>
      </c>
      <c r="B66" t="s">
        <v>3</v>
      </c>
      <c r="C66" s="74">
        <v>3889</v>
      </c>
      <c r="D66" s="74" t="s">
        <v>667</v>
      </c>
      <c r="E66" s="56" t="s">
        <v>1583</v>
      </c>
      <c r="F66" s="123">
        <v>189609.02</v>
      </c>
      <c r="G66" s="123">
        <v>15000</v>
      </c>
      <c r="H66" s="123">
        <v>27107.26</v>
      </c>
      <c r="I66" s="56">
        <v>581159.25</v>
      </c>
      <c r="J66" s="56">
        <v>214166.11</v>
      </c>
      <c r="Q66" s="56">
        <v>-330715.87</v>
      </c>
      <c r="R66" s="56">
        <v>1312112.72</v>
      </c>
      <c r="S66" s="100">
        <v>222510.74</v>
      </c>
      <c r="V66" s="100">
        <v>173800</v>
      </c>
      <c r="X66" s="124">
        <v>245720</v>
      </c>
      <c r="Y66" s="124">
        <v>47968.29</v>
      </c>
      <c r="Z66" s="124">
        <v>47379.66</v>
      </c>
      <c r="AB66" s="98">
        <f t="shared" si="7"/>
        <v>231716.28</v>
      </c>
      <c r="AC66" s="44">
        <f t="shared" si="2"/>
        <v>0</v>
      </c>
      <c r="AD66" s="104">
        <f t="shared" si="3"/>
        <v>231716.28</v>
      </c>
      <c r="AE66" s="105">
        <f t="shared" si="4"/>
        <v>396310.74</v>
      </c>
      <c r="AF66" s="29">
        <f t="shared" si="5"/>
        <v>341067.94999999995</v>
      </c>
      <c r="AG66" s="16">
        <f t="shared" si="6"/>
        <v>55242.790000000037</v>
      </c>
    </row>
    <row r="67" spans="1:33" x14ac:dyDescent="0.2">
      <c r="A67" t="s">
        <v>294</v>
      </c>
      <c r="B67" t="s">
        <v>4</v>
      </c>
      <c r="C67" s="74">
        <v>3322</v>
      </c>
      <c r="D67" s="74" t="s">
        <v>668</v>
      </c>
      <c r="E67" s="56" t="s">
        <v>1563</v>
      </c>
      <c r="F67" s="123">
        <v>743034.09</v>
      </c>
      <c r="G67" s="123">
        <v>0</v>
      </c>
      <c r="H67" s="123">
        <v>66353.070000000007</v>
      </c>
      <c r="I67" s="56">
        <v>856324.25</v>
      </c>
      <c r="J67" s="56">
        <v>259539.15</v>
      </c>
      <c r="N67" s="273">
        <v>0</v>
      </c>
      <c r="Q67" s="56">
        <v>891950.75</v>
      </c>
      <c r="R67" s="56">
        <v>997975.02</v>
      </c>
      <c r="S67" s="100">
        <v>201479.03</v>
      </c>
      <c r="V67" s="100">
        <v>190560</v>
      </c>
      <c r="X67" s="124">
        <v>249580</v>
      </c>
      <c r="Y67" s="124">
        <v>73140.62</v>
      </c>
      <c r="Z67" s="124">
        <v>25239.62</v>
      </c>
      <c r="AB67" s="98">
        <f t="shared" si="7"/>
        <v>809387.15999999992</v>
      </c>
      <c r="AC67" s="44">
        <f t="shared" si="2"/>
        <v>0</v>
      </c>
      <c r="AD67" s="104">
        <f t="shared" si="3"/>
        <v>809387.15999999992</v>
      </c>
      <c r="AE67" s="105">
        <f t="shared" si="4"/>
        <v>392039.03</v>
      </c>
      <c r="AF67" s="29">
        <f t="shared" si="5"/>
        <v>347960.24</v>
      </c>
      <c r="AG67" s="16">
        <f t="shared" si="6"/>
        <v>44078.790000000037</v>
      </c>
    </row>
    <row r="68" spans="1:33" x14ac:dyDescent="0.2">
      <c r="A68" t="s">
        <v>294</v>
      </c>
      <c r="B68" t="s">
        <v>4</v>
      </c>
      <c r="C68" s="74">
        <v>3383</v>
      </c>
      <c r="D68" s="74" t="s">
        <v>669</v>
      </c>
      <c r="E68" s="56" t="s">
        <v>1564</v>
      </c>
      <c r="F68" s="123">
        <v>237251.24</v>
      </c>
      <c r="G68" s="123">
        <v>0</v>
      </c>
      <c r="H68" s="123">
        <v>40854.42</v>
      </c>
      <c r="I68" s="56">
        <v>691685.2</v>
      </c>
      <c r="J68" s="56">
        <v>213250.45</v>
      </c>
      <c r="M68" s="273">
        <v>67440</v>
      </c>
      <c r="Q68" s="56">
        <v>-3012117.94</v>
      </c>
      <c r="R68" s="56">
        <v>4031791.24</v>
      </c>
      <c r="S68" s="100">
        <v>273637.11</v>
      </c>
      <c r="V68" s="100">
        <v>217020</v>
      </c>
      <c r="X68" s="124">
        <v>302120</v>
      </c>
      <c r="Y68" s="124">
        <v>57238.74</v>
      </c>
      <c r="Z68" s="124">
        <v>20112.36</v>
      </c>
      <c r="AA68" s="124">
        <v>11000</v>
      </c>
      <c r="AB68" s="98">
        <f t="shared" ref="AB68:AB86" si="8">SUM(F68:H68)</f>
        <v>278105.65999999997</v>
      </c>
      <c r="AC68" s="44">
        <f t="shared" si="2"/>
        <v>67440</v>
      </c>
      <c r="AD68" s="104">
        <f t="shared" si="3"/>
        <v>210665.65999999997</v>
      </c>
      <c r="AE68" s="105">
        <f t="shared" si="4"/>
        <v>490657.11</v>
      </c>
      <c r="AF68" s="29">
        <f t="shared" si="5"/>
        <v>390471.1</v>
      </c>
      <c r="AG68" s="16">
        <f t="shared" si="6"/>
        <v>100186.01000000001</v>
      </c>
    </row>
    <row r="69" spans="1:33" x14ac:dyDescent="0.2">
      <c r="A69" t="s">
        <v>294</v>
      </c>
      <c r="B69" t="s">
        <v>4</v>
      </c>
      <c r="C69" s="74">
        <v>9605</v>
      </c>
      <c r="D69" s="74" t="s">
        <v>670</v>
      </c>
      <c r="E69" s="56" t="s">
        <v>1565</v>
      </c>
      <c r="F69" s="123">
        <v>533719.93999999994</v>
      </c>
      <c r="G69" s="123">
        <v>0</v>
      </c>
      <c r="H69" s="123">
        <v>86618.41</v>
      </c>
      <c r="I69" s="56">
        <v>265408.46000000002</v>
      </c>
      <c r="J69" s="56">
        <v>452258.94</v>
      </c>
      <c r="Q69" s="56">
        <v>1143520.6499999999</v>
      </c>
      <c r="R69" s="56">
        <v>73641.19</v>
      </c>
      <c r="S69" s="100">
        <v>423874.45</v>
      </c>
      <c r="U69" s="100">
        <v>26.62</v>
      </c>
      <c r="V69" s="100">
        <v>381640</v>
      </c>
      <c r="W69" s="100">
        <v>78654</v>
      </c>
      <c r="X69" s="124">
        <v>502980</v>
      </c>
      <c r="Y69" s="124">
        <v>169500.92</v>
      </c>
      <c r="Z69" s="124">
        <v>19402.240000000002</v>
      </c>
      <c r="AB69" s="98">
        <f t="shared" si="8"/>
        <v>620338.35</v>
      </c>
      <c r="AC69" s="44">
        <f t="shared" ref="AC69:AC86" si="9">SUM(K69:N69)</f>
        <v>0</v>
      </c>
      <c r="AD69" s="104">
        <f t="shared" ref="AD69:AD86" si="10">AB69-AC69</f>
        <v>620338.35</v>
      </c>
      <c r="AE69" s="105">
        <f t="shared" ref="AE69:AE86" si="11">SUM(S69:W69)</f>
        <v>884195.07000000007</v>
      </c>
      <c r="AF69" s="29">
        <f t="shared" ref="AF69:AF86" si="12">SUM(X69:AA69)</f>
        <v>691883.16</v>
      </c>
      <c r="AG69" s="16">
        <f t="shared" ref="AG69:AG86" si="13">AE69-AF69</f>
        <v>192311.91000000003</v>
      </c>
    </row>
    <row r="70" spans="1:33" x14ac:dyDescent="0.2">
      <c r="A70" t="s">
        <v>294</v>
      </c>
      <c r="B70" t="s">
        <v>4</v>
      </c>
      <c r="C70" s="74">
        <v>2921</v>
      </c>
      <c r="D70" s="74" t="s">
        <v>671</v>
      </c>
      <c r="E70" s="56" t="s">
        <v>1566</v>
      </c>
      <c r="F70" s="123">
        <v>285935.71999999997</v>
      </c>
      <c r="G70" s="123">
        <v>0</v>
      </c>
      <c r="H70" s="123">
        <v>84140.41</v>
      </c>
      <c r="I70" s="56">
        <v>-103863.6</v>
      </c>
      <c r="J70" s="56">
        <v>-52427.6</v>
      </c>
      <c r="P70" s="56">
        <v>-391890.04</v>
      </c>
      <c r="R70" s="56">
        <v>607615.71</v>
      </c>
      <c r="S70" s="100">
        <v>268547.20000000001</v>
      </c>
      <c r="V70" s="100">
        <v>185040</v>
      </c>
      <c r="X70" s="124">
        <v>227181</v>
      </c>
      <c r="Y70" s="124">
        <v>72045.740000000005</v>
      </c>
      <c r="Z70" s="124">
        <v>156301.20000000001</v>
      </c>
      <c r="AB70" s="98">
        <f t="shared" si="8"/>
        <v>370076.13</v>
      </c>
      <c r="AC70" s="44">
        <f t="shared" si="9"/>
        <v>0</v>
      </c>
      <c r="AD70" s="104">
        <f t="shared" si="10"/>
        <v>370076.13</v>
      </c>
      <c r="AE70" s="105">
        <f t="shared" si="11"/>
        <v>453587.20000000001</v>
      </c>
      <c r="AF70" s="29">
        <f t="shared" si="12"/>
        <v>455527.94</v>
      </c>
      <c r="AG70" s="16">
        <f t="shared" si="13"/>
        <v>-1940.7399999999907</v>
      </c>
    </row>
    <row r="71" spans="1:33" x14ac:dyDescent="0.2">
      <c r="A71" t="s">
        <v>294</v>
      </c>
      <c r="B71" t="s">
        <v>4</v>
      </c>
      <c r="C71" s="74">
        <v>3783</v>
      </c>
      <c r="D71" s="74" t="s">
        <v>672</v>
      </c>
      <c r="E71" s="56" t="s">
        <v>1567</v>
      </c>
      <c r="F71" s="123">
        <v>540959.75</v>
      </c>
      <c r="G71" s="123">
        <v>0</v>
      </c>
      <c r="H71" s="123">
        <v>39272.89</v>
      </c>
      <c r="I71" s="56">
        <v>680612.27</v>
      </c>
      <c r="J71" s="56">
        <v>917283.91</v>
      </c>
      <c r="Q71" s="56">
        <v>-1607887.93</v>
      </c>
      <c r="R71" s="56">
        <v>3812852.35</v>
      </c>
      <c r="S71" s="100">
        <v>291533.26</v>
      </c>
      <c r="V71" s="100">
        <v>116156</v>
      </c>
      <c r="W71" s="100">
        <v>1000</v>
      </c>
      <c r="X71" s="124">
        <v>197716</v>
      </c>
      <c r="Y71" s="124">
        <v>63633.62</v>
      </c>
      <c r="Z71" s="124">
        <v>145095.24</v>
      </c>
      <c r="AB71" s="98">
        <f t="shared" si="8"/>
        <v>580232.64</v>
      </c>
      <c r="AC71" s="44">
        <f t="shared" si="9"/>
        <v>0</v>
      </c>
      <c r="AD71" s="104">
        <f t="shared" si="10"/>
        <v>580232.64</v>
      </c>
      <c r="AE71" s="105">
        <f t="shared" si="11"/>
        <v>408689.26</v>
      </c>
      <c r="AF71" s="29">
        <f t="shared" si="12"/>
        <v>406444.86</v>
      </c>
      <c r="AG71" s="16">
        <f t="shared" si="13"/>
        <v>2244.4000000000233</v>
      </c>
    </row>
    <row r="72" spans="1:33" x14ac:dyDescent="0.2">
      <c r="A72" t="s">
        <v>294</v>
      </c>
      <c r="B72" t="s">
        <v>4</v>
      </c>
      <c r="C72" s="74">
        <v>3268</v>
      </c>
      <c r="D72" s="74" t="s">
        <v>673</v>
      </c>
      <c r="E72" s="56" t="s">
        <v>1568</v>
      </c>
      <c r="F72" s="123">
        <v>232422.22</v>
      </c>
      <c r="G72" s="123">
        <v>0</v>
      </c>
      <c r="H72" s="123">
        <v>64509.14</v>
      </c>
      <c r="I72" s="56">
        <v>637854.29</v>
      </c>
      <c r="J72" s="56">
        <v>192705.83</v>
      </c>
      <c r="Q72" s="56">
        <v>-894450.52</v>
      </c>
      <c r="R72" s="56">
        <v>1909993.72</v>
      </c>
      <c r="S72" s="100">
        <v>309232.13</v>
      </c>
      <c r="V72" s="100">
        <v>192760</v>
      </c>
      <c r="X72" s="124">
        <v>294380</v>
      </c>
      <c r="Y72" s="124">
        <v>47917.03</v>
      </c>
      <c r="Z72" s="124">
        <v>27572.82</v>
      </c>
      <c r="AB72" s="98">
        <f t="shared" si="8"/>
        <v>296931.36</v>
      </c>
      <c r="AC72" s="44">
        <f t="shared" si="9"/>
        <v>0</v>
      </c>
      <c r="AD72" s="104">
        <f t="shared" si="10"/>
        <v>296931.36</v>
      </c>
      <c r="AE72" s="105">
        <f t="shared" si="11"/>
        <v>501992.13</v>
      </c>
      <c r="AF72" s="29">
        <f t="shared" si="12"/>
        <v>369869.85000000003</v>
      </c>
      <c r="AG72" s="16">
        <f t="shared" si="13"/>
        <v>132122.27999999997</v>
      </c>
    </row>
    <row r="73" spans="1:33" x14ac:dyDescent="0.2">
      <c r="A73" t="s">
        <v>294</v>
      </c>
      <c r="B73" t="s">
        <v>4</v>
      </c>
      <c r="C73" s="74">
        <v>3398</v>
      </c>
      <c r="D73" s="74" t="s">
        <v>674</v>
      </c>
      <c r="E73" s="56" t="s">
        <v>1569</v>
      </c>
      <c r="F73" s="123">
        <v>92359.51</v>
      </c>
      <c r="G73" s="123">
        <v>0</v>
      </c>
      <c r="H73" s="123">
        <v>94357.49</v>
      </c>
      <c r="I73" s="56">
        <v>287599.53000000003</v>
      </c>
      <c r="J73" s="56">
        <v>19436.28</v>
      </c>
      <c r="Q73" s="56">
        <v>-953667.24</v>
      </c>
      <c r="R73" s="56">
        <v>1439320.15</v>
      </c>
      <c r="S73" s="100">
        <v>384810.92</v>
      </c>
      <c r="V73" s="100">
        <v>68712</v>
      </c>
      <c r="X73" s="124">
        <v>237147</v>
      </c>
      <c r="Y73" s="124">
        <v>143688.32000000001</v>
      </c>
      <c r="Z73" s="124">
        <v>39232.699999999997</v>
      </c>
      <c r="AB73" s="98">
        <f t="shared" si="8"/>
        <v>186717</v>
      </c>
      <c r="AC73" s="44">
        <f t="shared" si="9"/>
        <v>0</v>
      </c>
      <c r="AD73" s="104">
        <f t="shared" si="10"/>
        <v>186717</v>
      </c>
      <c r="AE73" s="105">
        <f t="shared" si="11"/>
        <v>453522.92</v>
      </c>
      <c r="AF73" s="29">
        <f t="shared" si="12"/>
        <v>420068.02</v>
      </c>
      <c r="AG73" s="16">
        <f t="shared" si="13"/>
        <v>33454.899999999965</v>
      </c>
    </row>
    <row r="74" spans="1:33" x14ac:dyDescent="0.2">
      <c r="A74" t="s">
        <v>294</v>
      </c>
      <c r="B74" t="s">
        <v>4</v>
      </c>
      <c r="C74" s="74">
        <v>4777</v>
      </c>
      <c r="D74" s="74" t="s">
        <v>675</v>
      </c>
      <c r="E74" s="56" t="s">
        <v>1570</v>
      </c>
      <c r="F74" s="123">
        <v>342634.71</v>
      </c>
      <c r="G74" s="123">
        <v>10443.98</v>
      </c>
      <c r="H74" s="123">
        <v>62153.01</v>
      </c>
      <c r="I74" s="56">
        <v>975134.09</v>
      </c>
      <c r="J74" s="56">
        <v>149590.13</v>
      </c>
      <c r="Q74" s="56">
        <v>-3371071.5</v>
      </c>
      <c r="R74" s="56">
        <v>4868817.07</v>
      </c>
      <c r="S74" s="100">
        <v>347011.43</v>
      </c>
      <c r="X74" s="124">
        <v>114980</v>
      </c>
      <c r="Y74" s="124">
        <v>94980.82</v>
      </c>
      <c r="Z74" s="124">
        <v>68782.259999999995</v>
      </c>
      <c r="AB74" s="98">
        <f t="shared" si="8"/>
        <v>415231.7</v>
      </c>
      <c r="AC74" s="44">
        <f t="shared" si="9"/>
        <v>0</v>
      </c>
      <c r="AD74" s="104">
        <f t="shared" si="10"/>
        <v>415231.7</v>
      </c>
      <c r="AE74" s="105">
        <f t="shared" si="11"/>
        <v>347011.43</v>
      </c>
      <c r="AF74" s="29">
        <f t="shared" si="12"/>
        <v>278743.08</v>
      </c>
      <c r="AG74" s="16">
        <f t="shared" si="13"/>
        <v>68268.349999999977</v>
      </c>
    </row>
    <row r="75" spans="1:33" x14ac:dyDescent="0.2">
      <c r="A75" t="s">
        <v>294</v>
      </c>
      <c r="B75" t="s">
        <v>4</v>
      </c>
      <c r="C75" s="74">
        <v>2834</v>
      </c>
      <c r="D75" s="74" t="s">
        <v>676</v>
      </c>
      <c r="E75" s="56" t="s">
        <v>1571</v>
      </c>
      <c r="F75" s="123">
        <v>105735.03999999999</v>
      </c>
      <c r="G75" s="123">
        <v>0</v>
      </c>
      <c r="H75" s="123">
        <v>31916.74</v>
      </c>
      <c r="I75" s="56">
        <v>451051.55</v>
      </c>
      <c r="J75" s="56">
        <v>142992.63</v>
      </c>
      <c r="L75" s="273">
        <v>120800</v>
      </c>
      <c r="Q75" s="56">
        <v>275479.03000000003</v>
      </c>
      <c r="R75" s="56">
        <v>310741.76000000001</v>
      </c>
      <c r="S75" s="100">
        <v>185793.41</v>
      </c>
      <c r="V75" s="100">
        <v>215000</v>
      </c>
      <c r="X75" s="124">
        <v>271308</v>
      </c>
      <c r="Y75" s="124">
        <v>53694.44</v>
      </c>
      <c r="Z75" s="124">
        <v>48299.8</v>
      </c>
      <c r="AB75" s="98">
        <f t="shared" si="8"/>
        <v>137651.78</v>
      </c>
      <c r="AC75" s="44">
        <f t="shared" si="9"/>
        <v>120800</v>
      </c>
      <c r="AD75" s="104">
        <f t="shared" si="10"/>
        <v>16851.78</v>
      </c>
      <c r="AE75" s="105">
        <f t="shared" si="11"/>
        <v>400793.41000000003</v>
      </c>
      <c r="AF75" s="29">
        <f t="shared" si="12"/>
        <v>373302.24</v>
      </c>
      <c r="AG75" s="16">
        <f t="shared" si="13"/>
        <v>27491.170000000042</v>
      </c>
    </row>
    <row r="76" spans="1:33" x14ac:dyDescent="0.2">
      <c r="A76" t="s">
        <v>294</v>
      </c>
      <c r="B76" t="s">
        <v>4</v>
      </c>
      <c r="C76" s="74">
        <v>2338</v>
      </c>
      <c r="D76" s="74" t="s">
        <v>677</v>
      </c>
      <c r="E76" s="56" t="s">
        <v>1572</v>
      </c>
      <c r="F76" s="123">
        <v>64525.2</v>
      </c>
      <c r="G76" s="123">
        <v>21872</v>
      </c>
      <c r="H76" s="123">
        <v>47487.53</v>
      </c>
      <c r="I76" s="56">
        <v>231619.37</v>
      </c>
      <c r="J76" s="56">
        <v>134937.4</v>
      </c>
      <c r="Q76" s="56">
        <v>-2648078.71</v>
      </c>
      <c r="R76" s="56">
        <v>3225580.14</v>
      </c>
      <c r="S76" s="100">
        <v>230594.4</v>
      </c>
      <c r="W76" s="100">
        <v>1000</v>
      </c>
      <c r="X76" s="124">
        <v>61800</v>
      </c>
      <c r="Y76" s="124">
        <v>91329.87</v>
      </c>
      <c r="Z76" s="124">
        <v>43874.46</v>
      </c>
      <c r="AB76" s="98">
        <f t="shared" si="8"/>
        <v>133884.72999999998</v>
      </c>
      <c r="AC76" s="44">
        <f t="shared" si="9"/>
        <v>0</v>
      </c>
      <c r="AD76" s="104">
        <f t="shared" si="10"/>
        <v>133884.72999999998</v>
      </c>
      <c r="AE76" s="105">
        <f t="shared" si="11"/>
        <v>231594.4</v>
      </c>
      <c r="AF76" s="29">
        <f t="shared" si="12"/>
        <v>197004.33</v>
      </c>
      <c r="AG76" s="16">
        <f t="shared" si="13"/>
        <v>34590.070000000007</v>
      </c>
    </row>
    <row r="77" spans="1:33" x14ac:dyDescent="0.2">
      <c r="A77" t="s">
        <v>294</v>
      </c>
      <c r="B77" t="s">
        <v>4</v>
      </c>
      <c r="C77" s="74">
        <v>4468</v>
      </c>
      <c r="D77" s="74" t="s">
        <v>678</v>
      </c>
      <c r="E77" s="56" t="s">
        <v>1573</v>
      </c>
      <c r="F77" s="123">
        <v>488051.4</v>
      </c>
      <c r="G77" s="123">
        <v>0</v>
      </c>
      <c r="H77" s="123">
        <v>37470.39</v>
      </c>
      <c r="I77" s="56">
        <v>472486.87</v>
      </c>
      <c r="J77" s="56">
        <v>285518.26</v>
      </c>
      <c r="L77" s="273">
        <v>732.95</v>
      </c>
      <c r="O77" s="56">
        <v>179525</v>
      </c>
      <c r="Q77" s="56">
        <v>-1522828.36</v>
      </c>
      <c r="R77" s="56">
        <v>2484321.89</v>
      </c>
      <c r="S77" s="100">
        <v>434089.95</v>
      </c>
      <c r="V77" s="100">
        <v>134220</v>
      </c>
      <c r="X77" s="124">
        <v>291620</v>
      </c>
      <c r="Y77" s="124">
        <v>82445.55</v>
      </c>
      <c r="Z77" s="124">
        <v>30684.959999999999</v>
      </c>
      <c r="AB77" s="98">
        <f t="shared" si="8"/>
        <v>525521.79</v>
      </c>
      <c r="AC77" s="44">
        <f t="shared" si="9"/>
        <v>732.95</v>
      </c>
      <c r="AD77" s="104">
        <f t="shared" si="10"/>
        <v>524788.84000000008</v>
      </c>
      <c r="AE77" s="105">
        <f t="shared" si="11"/>
        <v>568309.94999999995</v>
      </c>
      <c r="AF77" s="29">
        <f t="shared" si="12"/>
        <v>404750.51</v>
      </c>
      <c r="AG77" s="16">
        <f t="shared" si="13"/>
        <v>163559.43999999994</v>
      </c>
    </row>
    <row r="78" spans="1:33" x14ac:dyDescent="0.2">
      <c r="A78" t="s">
        <v>294</v>
      </c>
      <c r="B78" t="s">
        <v>4</v>
      </c>
      <c r="C78" s="74">
        <v>1481</v>
      </c>
      <c r="D78" s="74" t="s">
        <v>679</v>
      </c>
      <c r="E78" s="56" t="s">
        <v>1581</v>
      </c>
      <c r="F78" s="123">
        <v>119626.53</v>
      </c>
      <c r="G78" s="123">
        <v>0</v>
      </c>
      <c r="H78" s="123">
        <v>47592.82</v>
      </c>
      <c r="I78" s="56">
        <v>307414.58</v>
      </c>
      <c r="J78" s="56">
        <v>41617.29</v>
      </c>
      <c r="Q78" s="56">
        <v>-933912.4</v>
      </c>
      <c r="R78" s="56">
        <v>1412549.96</v>
      </c>
      <c r="S78" s="100">
        <v>158732.68</v>
      </c>
      <c r="W78" s="100">
        <v>197780</v>
      </c>
      <c r="X78" s="124">
        <v>239700</v>
      </c>
      <c r="Y78" s="124">
        <v>42514.52</v>
      </c>
      <c r="Z78" s="124">
        <v>34586.5</v>
      </c>
      <c r="AB78" s="98">
        <f t="shared" si="8"/>
        <v>167219.35</v>
      </c>
      <c r="AC78" s="44">
        <f t="shared" si="9"/>
        <v>0</v>
      </c>
      <c r="AD78" s="104">
        <f t="shared" si="10"/>
        <v>167219.35</v>
      </c>
      <c r="AE78" s="105">
        <f t="shared" si="11"/>
        <v>356512.68</v>
      </c>
      <c r="AF78" s="29">
        <f t="shared" si="12"/>
        <v>316801.02</v>
      </c>
      <c r="AG78" s="16">
        <f t="shared" si="13"/>
        <v>39711.659999999974</v>
      </c>
    </row>
    <row r="79" spans="1:33" x14ac:dyDescent="0.2">
      <c r="A79" t="s">
        <v>294</v>
      </c>
      <c r="B79" t="s">
        <v>4</v>
      </c>
      <c r="C79" s="74">
        <v>2622</v>
      </c>
      <c r="D79" s="74" t="s">
        <v>680</v>
      </c>
      <c r="E79" s="56" t="s">
        <v>1584</v>
      </c>
      <c r="F79" s="123">
        <v>379868.71</v>
      </c>
      <c r="G79" s="123">
        <v>0</v>
      </c>
      <c r="H79" s="123">
        <v>58056.17</v>
      </c>
      <c r="I79" s="56">
        <v>779531.98</v>
      </c>
      <c r="J79" s="56">
        <v>16443.16</v>
      </c>
      <c r="K79" s="273">
        <v>900</v>
      </c>
      <c r="Q79" s="56">
        <v>-1131637.8700000001</v>
      </c>
      <c r="R79" s="56">
        <v>2368149.29</v>
      </c>
      <c r="S79" s="100">
        <v>48356.02</v>
      </c>
      <c r="V79" s="100">
        <v>195260</v>
      </c>
      <c r="X79" s="124">
        <v>195260</v>
      </c>
      <c r="Y79" s="124">
        <v>28374.080000000002</v>
      </c>
      <c r="Z79" s="124">
        <v>23493.34</v>
      </c>
      <c r="AB79" s="98">
        <f t="shared" si="8"/>
        <v>437924.88</v>
      </c>
      <c r="AC79" s="44">
        <f t="shared" si="9"/>
        <v>900</v>
      </c>
      <c r="AD79" s="104">
        <f t="shared" si="10"/>
        <v>437024.88</v>
      </c>
      <c r="AE79" s="105">
        <f t="shared" si="11"/>
        <v>243616.02</v>
      </c>
      <c r="AF79" s="29">
        <f t="shared" si="12"/>
        <v>247127.42</v>
      </c>
      <c r="AG79" s="16">
        <f t="shared" si="13"/>
        <v>-3511.4000000000233</v>
      </c>
    </row>
    <row r="80" spans="1:33" x14ac:dyDescent="0.2">
      <c r="A80" t="s">
        <v>297</v>
      </c>
      <c r="B80" t="s">
        <v>5</v>
      </c>
      <c r="C80" s="74">
        <v>4703</v>
      </c>
      <c r="D80" s="74" t="s">
        <v>681</v>
      </c>
      <c r="E80" s="56" t="s">
        <v>1574</v>
      </c>
      <c r="F80" s="123">
        <v>333280.78000000003</v>
      </c>
      <c r="G80" s="123">
        <v>0</v>
      </c>
      <c r="H80" s="123">
        <v>33773.620000000003</v>
      </c>
      <c r="I80" s="56">
        <v>510037.34</v>
      </c>
      <c r="J80" s="56">
        <v>358791.94</v>
      </c>
      <c r="L80" s="273">
        <v>20460</v>
      </c>
      <c r="Q80" s="56">
        <v>-1476227.03</v>
      </c>
      <c r="R80" s="56">
        <v>2500428.33</v>
      </c>
      <c r="S80" s="100">
        <v>414625.22</v>
      </c>
      <c r="V80" s="100">
        <v>211340</v>
      </c>
      <c r="X80" s="124">
        <v>279060</v>
      </c>
      <c r="Y80" s="124">
        <v>113936.02</v>
      </c>
      <c r="Z80" s="124">
        <v>31823.82</v>
      </c>
      <c r="AB80" s="98">
        <f t="shared" si="8"/>
        <v>367054.4</v>
      </c>
      <c r="AC80" s="44">
        <f t="shared" si="9"/>
        <v>20460</v>
      </c>
      <c r="AD80" s="104">
        <f t="shared" si="10"/>
        <v>346594.4</v>
      </c>
      <c r="AE80" s="105">
        <f t="shared" si="11"/>
        <v>625965.22</v>
      </c>
      <c r="AF80" s="29">
        <f t="shared" si="12"/>
        <v>424819.84</v>
      </c>
      <c r="AG80" s="16">
        <f t="shared" si="13"/>
        <v>201145.37999999995</v>
      </c>
    </row>
    <row r="81" spans="1:33" x14ac:dyDescent="0.2">
      <c r="A81" t="s">
        <v>297</v>
      </c>
      <c r="B81" t="s">
        <v>5</v>
      </c>
      <c r="C81" s="74">
        <v>1824</v>
      </c>
      <c r="D81" s="74" t="s">
        <v>682</v>
      </c>
      <c r="E81" s="56" t="s">
        <v>1575</v>
      </c>
      <c r="F81" s="123">
        <v>155159.35</v>
      </c>
      <c r="G81" s="123">
        <v>0</v>
      </c>
      <c r="H81" s="123">
        <v>61364.08</v>
      </c>
      <c r="I81" s="56">
        <v>5</v>
      </c>
      <c r="J81" s="56">
        <v>262098.64</v>
      </c>
      <c r="L81" s="273">
        <v>15774</v>
      </c>
      <c r="Q81" s="56">
        <v>-1733354.94</v>
      </c>
      <c r="R81" s="56">
        <v>2140561.41</v>
      </c>
      <c r="S81" s="100">
        <v>239619.34</v>
      </c>
      <c r="T81" s="100">
        <v>165</v>
      </c>
      <c r="V81" s="100">
        <v>141020</v>
      </c>
      <c r="X81" s="124">
        <v>227340</v>
      </c>
      <c r="Y81" s="124">
        <v>60978.879999999997</v>
      </c>
      <c r="Z81" s="124">
        <v>14320.86</v>
      </c>
      <c r="AB81" s="98">
        <f t="shared" si="8"/>
        <v>216523.43</v>
      </c>
      <c r="AC81" s="44">
        <f t="shared" si="9"/>
        <v>15774</v>
      </c>
      <c r="AD81" s="104">
        <f t="shared" si="10"/>
        <v>200749.43</v>
      </c>
      <c r="AE81" s="105">
        <f t="shared" si="11"/>
        <v>380804.33999999997</v>
      </c>
      <c r="AF81" s="29">
        <f t="shared" si="12"/>
        <v>302639.74</v>
      </c>
      <c r="AG81" s="16">
        <f t="shared" si="13"/>
        <v>78164.599999999977</v>
      </c>
    </row>
    <row r="82" spans="1:33" x14ac:dyDescent="0.2">
      <c r="A82" t="s">
        <v>297</v>
      </c>
      <c r="B82" t="s">
        <v>5</v>
      </c>
      <c r="C82" s="74">
        <v>4449</v>
      </c>
      <c r="D82" s="74" t="s">
        <v>683</v>
      </c>
      <c r="E82" s="56" t="s">
        <v>1576</v>
      </c>
      <c r="F82" s="123">
        <v>162445.32999999999</v>
      </c>
      <c r="G82" s="123">
        <v>21450</v>
      </c>
      <c r="H82" s="123">
        <v>44369.279999999999</v>
      </c>
      <c r="I82" s="56">
        <v>889965.56</v>
      </c>
      <c r="J82" s="56">
        <v>656912.07999999996</v>
      </c>
      <c r="L82" s="273">
        <v>139125</v>
      </c>
      <c r="Q82" s="56">
        <v>-489112.87</v>
      </c>
      <c r="R82" s="56">
        <v>2191938.59</v>
      </c>
      <c r="S82" s="100">
        <v>337150.33</v>
      </c>
      <c r="V82" s="100">
        <v>197320</v>
      </c>
      <c r="X82" s="124">
        <v>364580</v>
      </c>
      <c r="Y82" s="124">
        <v>81296.44</v>
      </c>
      <c r="Z82" s="124">
        <v>55338.36</v>
      </c>
      <c r="AB82" s="98">
        <f t="shared" si="8"/>
        <v>228264.61</v>
      </c>
      <c r="AC82" s="44">
        <f t="shared" si="9"/>
        <v>139125</v>
      </c>
      <c r="AD82" s="104">
        <f t="shared" si="10"/>
        <v>89139.609999999986</v>
      </c>
      <c r="AE82" s="105">
        <f t="shared" si="11"/>
        <v>534470.33000000007</v>
      </c>
      <c r="AF82" s="29">
        <f t="shared" si="12"/>
        <v>501214.8</v>
      </c>
      <c r="AG82" s="16">
        <f t="shared" si="13"/>
        <v>33255.530000000086</v>
      </c>
    </row>
    <row r="83" spans="1:33" x14ac:dyDescent="0.2">
      <c r="A83" t="s">
        <v>297</v>
      </c>
      <c r="B83" t="s">
        <v>5</v>
      </c>
      <c r="C83" s="74">
        <v>4777</v>
      </c>
      <c r="D83" s="74" t="s">
        <v>684</v>
      </c>
      <c r="E83" s="56" t="s">
        <v>1577</v>
      </c>
      <c r="F83" s="123">
        <v>493912.43</v>
      </c>
      <c r="G83" s="123">
        <v>0</v>
      </c>
      <c r="H83" s="123">
        <v>95805.38</v>
      </c>
      <c r="I83" s="56">
        <v>1154850.98</v>
      </c>
      <c r="J83" s="56">
        <v>414841.38</v>
      </c>
      <c r="L83" s="273">
        <v>28162.6</v>
      </c>
      <c r="Q83" s="56">
        <v>-2084136.27</v>
      </c>
      <c r="R83" s="56">
        <v>4194803.6500000004</v>
      </c>
      <c r="S83" s="100">
        <v>238711.72</v>
      </c>
      <c r="V83" s="100">
        <v>300368.5</v>
      </c>
      <c r="X83" s="124">
        <v>346148.5</v>
      </c>
      <c r="Y83" s="124">
        <v>100875.29</v>
      </c>
      <c r="Z83" s="124">
        <v>65086.239999999998</v>
      </c>
      <c r="AB83" s="98">
        <f t="shared" si="8"/>
        <v>589717.81000000006</v>
      </c>
      <c r="AC83" s="44">
        <f t="shared" si="9"/>
        <v>28162.6</v>
      </c>
      <c r="AD83" s="104">
        <f t="shared" si="10"/>
        <v>561555.21000000008</v>
      </c>
      <c r="AE83" s="105">
        <f t="shared" si="11"/>
        <v>539080.22</v>
      </c>
      <c r="AF83" s="29">
        <f t="shared" si="12"/>
        <v>512110.02999999997</v>
      </c>
      <c r="AG83" s="16">
        <f t="shared" si="13"/>
        <v>26970.190000000002</v>
      </c>
    </row>
    <row r="84" spans="1:33" x14ac:dyDescent="0.2">
      <c r="A84" t="s">
        <v>297</v>
      </c>
      <c r="B84" t="s">
        <v>5</v>
      </c>
      <c r="C84" s="74">
        <v>2103</v>
      </c>
      <c r="D84" s="74" t="s">
        <v>685</v>
      </c>
      <c r="E84" s="56" t="s">
        <v>1578</v>
      </c>
      <c r="F84" s="123">
        <v>44899.45</v>
      </c>
      <c r="G84" s="123">
        <v>13050</v>
      </c>
      <c r="H84" s="123">
        <v>23509.06</v>
      </c>
      <c r="I84" s="56">
        <v>687913.88</v>
      </c>
      <c r="J84" s="56">
        <v>249283.31</v>
      </c>
      <c r="L84" s="273">
        <v>21450</v>
      </c>
      <c r="Q84" s="56">
        <v>-1130821.27</v>
      </c>
      <c r="R84" s="56">
        <v>2119139.65</v>
      </c>
      <c r="S84" s="100">
        <v>178998.24</v>
      </c>
      <c r="V84" s="100">
        <v>185780</v>
      </c>
      <c r="X84" s="124">
        <v>264915</v>
      </c>
      <c r="Y84" s="124">
        <v>44397.16</v>
      </c>
      <c r="Z84" s="124">
        <v>43065.760000000002</v>
      </c>
      <c r="AB84" s="98">
        <f t="shared" si="8"/>
        <v>81458.509999999995</v>
      </c>
      <c r="AC84" s="44">
        <f t="shared" si="9"/>
        <v>21450</v>
      </c>
      <c r="AD84" s="104">
        <f t="shared" si="10"/>
        <v>60008.509999999995</v>
      </c>
      <c r="AE84" s="105">
        <f t="shared" si="11"/>
        <v>364778.23999999999</v>
      </c>
      <c r="AF84" s="29">
        <f t="shared" si="12"/>
        <v>352377.92000000004</v>
      </c>
      <c r="AG84" s="16">
        <f t="shared" si="13"/>
        <v>12400.319999999949</v>
      </c>
    </row>
    <row r="85" spans="1:33" x14ac:dyDescent="0.2">
      <c r="A85" t="s">
        <v>297</v>
      </c>
      <c r="B85" t="s">
        <v>5</v>
      </c>
      <c r="C85" s="74">
        <v>5166</v>
      </c>
      <c r="D85" s="74" t="s">
        <v>686</v>
      </c>
      <c r="E85" s="56" t="s">
        <v>1579</v>
      </c>
      <c r="F85" s="123">
        <v>442261.54</v>
      </c>
      <c r="G85" s="123">
        <v>24300</v>
      </c>
      <c r="H85" s="123">
        <v>68671.850000000006</v>
      </c>
      <c r="I85" s="56">
        <v>308081.02</v>
      </c>
      <c r="J85" s="56">
        <v>421317.08</v>
      </c>
      <c r="L85" s="273">
        <v>47046.87</v>
      </c>
      <c r="Q85" s="56">
        <v>174977.5</v>
      </c>
      <c r="R85" s="56">
        <v>1096893.17</v>
      </c>
      <c r="S85" s="100">
        <v>212380.17</v>
      </c>
      <c r="V85" s="100">
        <v>260020</v>
      </c>
      <c r="X85" s="124">
        <v>302320</v>
      </c>
      <c r="Y85" s="124">
        <v>135686.1</v>
      </c>
      <c r="Z85" s="124">
        <v>44980.12</v>
      </c>
      <c r="AB85" s="98">
        <f t="shared" si="8"/>
        <v>535233.39</v>
      </c>
      <c r="AC85" s="44">
        <f t="shared" si="9"/>
        <v>47046.87</v>
      </c>
      <c r="AD85" s="104">
        <f t="shared" si="10"/>
        <v>488186.52</v>
      </c>
      <c r="AE85" s="105">
        <f t="shared" si="11"/>
        <v>472400.17000000004</v>
      </c>
      <c r="AF85" s="29">
        <f t="shared" si="12"/>
        <v>482986.22</v>
      </c>
      <c r="AG85" s="16">
        <f t="shared" si="13"/>
        <v>-10586.04999999993</v>
      </c>
    </row>
    <row r="86" spans="1:33" x14ac:dyDescent="0.2">
      <c r="A86" t="s">
        <v>297</v>
      </c>
      <c r="B86" t="s">
        <v>5</v>
      </c>
      <c r="C86" s="74">
        <v>3557</v>
      </c>
      <c r="D86" s="74" t="s">
        <v>687</v>
      </c>
      <c r="E86" s="56" t="s">
        <v>1580</v>
      </c>
      <c r="F86" s="123">
        <v>446778.89</v>
      </c>
      <c r="G86" s="123">
        <v>28200</v>
      </c>
      <c r="H86" s="123">
        <v>29360.06</v>
      </c>
      <c r="I86" s="56">
        <v>425285.62</v>
      </c>
      <c r="J86" s="56">
        <v>277303.45</v>
      </c>
      <c r="L86" s="273">
        <v>24265.9</v>
      </c>
      <c r="Q86" s="56">
        <v>-2040692.81</v>
      </c>
      <c r="R86" s="56">
        <v>3207738.11</v>
      </c>
      <c r="S86" s="100">
        <v>161758.95000000001</v>
      </c>
      <c r="V86" s="100">
        <v>211640</v>
      </c>
      <c r="W86" s="100">
        <v>6000</v>
      </c>
      <c r="X86" s="124">
        <v>235220</v>
      </c>
      <c r="Y86" s="124">
        <v>78878.710000000006</v>
      </c>
      <c r="Z86" s="124">
        <v>48963.42</v>
      </c>
      <c r="AB86" s="98">
        <f t="shared" si="8"/>
        <v>504338.95</v>
      </c>
      <c r="AC86" s="44">
        <f t="shared" si="9"/>
        <v>24265.9</v>
      </c>
      <c r="AD86" s="104">
        <f t="shared" si="10"/>
        <v>480073.05</v>
      </c>
      <c r="AE86" s="105">
        <f t="shared" si="11"/>
        <v>379398.95</v>
      </c>
      <c r="AF86" s="29">
        <f t="shared" si="12"/>
        <v>363062.13</v>
      </c>
      <c r="AG86" s="16">
        <f t="shared" si="13"/>
        <v>16336.820000000007</v>
      </c>
    </row>
  </sheetData>
  <autoFilter ref="A1:AG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6"/>
  <sheetViews>
    <sheetView topLeftCell="AA1" zoomScale="70" zoomScaleNormal="70" workbookViewId="0">
      <selection activeCell="AD1" sqref="A1:AD1048576"/>
    </sheetView>
  </sheetViews>
  <sheetFormatPr defaultColWidth="9" defaultRowHeight="14.25" x14ac:dyDescent="0.2"/>
  <cols>
    <col min="1" max="1" width="42.5" style="56" customWidth="1"/>
    <col min="2" max="2" width="34" style="123" bestFit="1" customWidth="1"/>
    <col min="3" max="3" width="33.5" style="123" bestFit="1" customWidth="1"/>
    <col min="4" max="4" width="24.875" style="123" bestFit="1" customWidth="1"/>
    <col min="5" max="5" width="24.375" style="123" bestFit="1" customWidth="1"/>
    <col min="6" max="8" width="15.875" style="56" bestFit="1" customWidth="1"/>
    <col min="9" max="9" width="22.25" style="273" bestFit="1" customWidth="1"/>
    <col min="10" max="10" width="22.625" style="273" bestFit="1" customWidth="1"/>
    <col min="11" max="11" width="18.5" style="273" bestFit="1" customWidth="1"/>
    <col min="12" max="12" width="21.375" style="273" bestFit="1" customWidth="1"/>
    <col min="13" max="13" width="20" style="56" bestFit="1" customWidth="1"/>
    <col min="14" max="14" width="21.875" style="56" bestFit="1" customWidth="1"/>
    <col min="15" max="15" width="24.375" style="56" bestFit="1" customWidth="1"/>
    <col min="16" max="16" width="29.25" style="56" bestFit="1" customWidth="1"/>
    <col min="17" max="17" width="29.5" style="100" bestFit="1" customWidth="1"/>
    <col min="18" max="18" width="15.875" style="100" bestFit="1" customWidth="1"/>
    <col min="19" max="19" width="28.125" style="100" bestFit="1" customWidth="1"/>
    <col min="20" max="20" width="46.125" style="100" bestFit="1" customWidth="1"/>
    <col min="21" max="21" width="46.875" style="100" bestFit="1" customWidth="1"/>
    <col min="22" max="22" width="30.25" style="124" bestFit="1" customWidth="1"/>
    <col min="23" max="23" width="40.25" style="124" bestFit="1" customWidth="1"/>
    <col min="24" max="24" width="57.375" style="124" bestFit="1" customWidth="1"/>
    <col min="25" max="25" width="32.375" style="124" bestFit="1" customWidth="1"/>
    <col min="26" max="26" width="15.875" style="124" bestFit="1" customWidth="1"/>
    <col min="27" max="27" width="21.375" style="124" bestFit="1" customWidth="1"/>
    <col min="28" max="28" width="25.875" style="124" bestFit="1" customWidth="1"/>
    <col min="29" max="29" width="27.75" style="124" bestFit="1" customWidth="1"/>
    <col min="30" max="30" width="26.125" style="124" bestFit="1" customWidth="1"/>
    <col min="31" max="31" width="43.5" style="56" bestFit="1" customWidth="1"/>
    <col min="32" max="32" width="32.125" style="56" bestFit="1" customWidth="1"/>
    <col min="33" max="33" width="27.625" style="56" bestFit="1" customWidth="1"/>
    <col min="34" max="34" width="33.25" style="56" bestFit="1" customWidth="1"/>
    <col min="35" max="35" width="34.75" style="56" bestFit="1" customWidth="1"/>
    <col min="36" max="16384" width="9" style="56"/>
  </cols>
  <sheetData>
    <row r="1" spans="1:30" x14ac:dyDescent="0.2">
      <c r="A1" s="56" t="s">
        <v>590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56" t="s">
        <v>1442</v>
      </c>
      <c r="G1" s="56" t="s">
        <v>1443</v>
      </c>
      <c r="H1" s="56" t="s">
        <v>1444</v>
      </c>
      <c r="I1" s="293" t="s">
        <v>1445</v>
      </c>
      <c r="J1" s="273" t="s">
        <v>1446</v>
      </c>
      <c r="K1" s="273" t="s">
        <v>1447</v>
      </c>
      <c r="L1" s="273" t="s">
        <v>1448</v>
      </c>
      <c r="M1" s="56" t="s">
        <v>1449</v>
      </c>
      <c r="N1" s="56" t="s">
        <v>1450</v>
      </c>
      <c r="O1" s="56" t="s">
        <v>1451</v>
      </c>
      <c r="P1" s="56" t="s">
        <v>1452</v>
      </c>
      <c r="Q1" s="100" t="s">
        <v>1454</v>
      </c>
      <c r="R1" s="100" t="s">
        <v>1455</v>
      </c>
      <c r="S1" s="100" t="s">
        <v>1456</v>
      </c>
      <c r="T1" s="100" t="s">
        <v>1457</v>
      </c>
      <c r="U1" s="100" t="s">
        <v>1458</v>
      </c>
      <c r="V1" s="124" t="s">
        <v>1459</v>
      </c>
      <c r="W1" s="124" t="s">
        <v>1500</v>
      </c>
      <c r="X1" s="124" t="s">
        <v>1460</v>
      </c>
      <c r="Y1" s="124" t="s">
        <v>1461</v>
      </c>
      <c r="Z1" s="124" t="s">
        <v>1462</v>
      </c>
      <c r="AA1" s="124" t="s">
        <v>1463</v>
      </c>
      <c r="AB1" s="124" t="s">
        <v>1589</v>
      </c>
      <c r="AC1" s="124" t="s">
        <v>1465</v>
      </c>
      <c r="AD1" s="124" t="s">
        <v>1466</v>
      </c>
    </row>
    <row r="2" spans="1:30" x14ac:dyDescent="0.2">
      <c r="A2" s="56" t="s">
        <v>591</v>
      </c>
      <c r="B2" s="123" t="s">
        <v>1467</v>
      </c>
      <c r="C2" s="123" t="s">
        <v>1468</v>
      </c>
      <c r="D2" s="123" t="s">
        <v>1469</v>
      </c>
      <c r="E2" s="123" t="s">
        <v>1470</v>
      </c>
      <c r="F2" s="56" t="s">
        <v>1471</v>
      </c>
      <c r="G2" s="56" t="s">
        <v>1472</v>
      </c>
      <c r="H2" s="56" t="s">
        <v>1473</v>
      </c>
      <c r="I2" s="293" t="s">
        <v>1474</v>
      </c>
      <c r="J2" s="273" t="s">
        <v>1475</v>
      </c>
      <c r="K2" s="273" t="s">
        <v>1476</v>
      </c>
      <c r="L2" s="273" t="s">
        <v>1477</v>
      </c>
      <c r="M2" s="56" t="s">
        <v>1478</v>
      </c>
      <c r="N2" s="56" t="s">
        <v>1479</v>
      </c>
      <c r="O2" s="56" t="s">
        <v>1480</v>
      </c>
      <c r="P2" s="56" t="s">
        <v>1481</v>
      </c>
      <c r="Q2" s="100" t="s">
        <v>1483</v>
      </c>
      <c r="R2" s="100" t="s">
        <v>1484</v>
      </c>
      <c r="S2" s="100" t="s">
        <v>1485</v>
      </c>
      <c r="T2" s="100" t="s">
        <v>1486</v>
      </c>
      <c r="U2" s="100" t="s">
        <v>1487</v>
      </c>
      <c r="V2" s="124" t="s">
        <v>1488</v>
      </c>
      <c r="W2" s="124" t="s">
        <v>1502</v>
      </c>
      <c r="X2" s="124" t="s">
        <v>1489</v>
      </c>
      <c r="Y2" s="124" t="s">
        <v>1490</v>
      </c>
      <c r="Z2" s="124" t="s">
        <v>1491</v>
      </c>
      <c r="AA2" s="124" t="s">
        <v>1492</v>
      </c>
      <c r="AB2" s="124" t="s">
        <v>1593</v>
      </c>
      <c r="AC2" s="124" t="s">
        <v>1494</v>
      </c>
      <c r="AD2" s="124" t="s">
        <v>1495</v>
      </c>
    </row>
    <row r="3" spans="1:30" x14ac:dyDescent="0.2">
      <c r="A3" s="56" t="s">
        <v>592</v>
      </c>
      <c r="B3" s="123">
        <v>129672617.62</v>
      </c>
      <c r="C3" s="123">
        <v>13978984.130000001</v>
      </c>
      <c r="D3" s="123">
        <v>33686604.210000001</v>
      </c>
      <c r="E3" s="123">
        <v>7374</v>
      </c>
      <c r="F3" s="56">
        <v>181899985.91</v>
      </c>
      <c r="G3" s="56">
        <v>87935592.480000004</v>
      </c>
      <c r="H3" s="56">
        <v>3500</v>
      </c>
      <c r="I3" s="293">
        <v>2458528.83</v>
      </c>
      <c r="J3" s="273">
        <v>13864959</v>
      </c>
      <c r="K3" s="273">
        <v>2610905.86</v>
      </c>
      <c r="L3" s="273">
        <v>781201.77</v>
      </c>
      <c r="M3" s="56">
        <v>3774393.99</v>
      </c>
      <c r="N3" s="56">
        <v>-1070002.4099999999</v>
      </c>
      <c r="O3" s="56">
        <v>6879817.1399999997</v>
      </c>
      <c r="P3" s="56">
        <v>508668620.06</v>
      </c>
      <c r="Q3" s="100">
        <v>72702838.400000006</v>
      </c>
      <c r="R3" s="100">
        <v>1829435.01</v>
      </c>
      <c r="S3" s="100">
        <v>818.41</v>
      </c>
      <c r="T3" s="100">
        <v>53754732.890000001</v>
      </c>
      <c r="U3" s="100">
        <v>1951193.89</v>
      </c>
      <c r="V3" s="124">
        <v>77217275.959999993</v>
      </c>
      <c r="W3" s="124">
        <v>2815</v>
      </c>
      <c r="X3" s="124">
        <v>27155</v>
      </c>
      <c r="Y3" s="124">
        <v>22111</v>
      </c>
      <c r="Z3" s="124">
        <v>28411444.120000001</v>
      </c>
      <c r="AA3" s="124">
        <v>8786013.8300000001</v>
      </c>
      <c r="AB3" s="124">
        <v>109855.5</v>
      </c>
      <c r="AC3" s="124">
        <v>278805.77</v>
      </c>
      <c r="AD3" s="124">
        <v>431161.35</v>
      </c>
    </row>
    <row r="4" spans="1:30" x14ac:dyDescent="0.2">
      <c r="A4" s="56" t="s">
        <v>2318</v>
      </c>
      <c r="B4" s="123">
        <v>277778.05</v>
      </c>
      <c r="D4" s="123">
        <v>0</v>
      </c>
      <c r="F4" s="56">
        <v>249537.66</v>
      </c>
      <c r="G4" s="56">
        <v>-78</v>
      </c>
      <c r="I4" s="293"/>
      <c r="J4" s="273">
        <v>5521.03</v>
      </c>
      <c r="O4" s="56">
        <v>-13533.93</v>
      </c>
      <c r="P4" s="56">
        <v>589888.43000000005</v>
      </c>
      <c r="Q4" s="100">
        <v>294105</v>
      </c>
      <c r="U4" s="100">
        <v>38395</v>
      </c>
      <c r="V4" s="124">
        <v>35580</v>
      </c>
      <c r="W4" s="124">
        <v>2815</v>
      </c>
      <c r="Z4" s="124">
        <v>100617.83</v>
      </c>
      <c r="AA4" s="124">
        <v>8924.99</v>
      </c>
    </row>
    <row r="5" spans="1:30" x14ac:dyDescent="0.2">
      <c r="A5" s="56" t="s">
        <v>15</v>
      </c>
      <c r="B5" s="123">
        <v>148155.68</v>
      </c>
      <c r="D5" s="123">
        <v>26825</v>
      </c>
      <c r="F5" s="56">
        <v>203348.54</v>
      </c>
      <c r="G5" s="56">
        <v>301685.25</v>
      </c>
      <c r="I5" s="293"/>
      <c r="L5" s="273">
        <v>-1420983.65</v>
      </c>
      <c r="N5" s="56">
        <v>2351172.4700000002</v>
      </c>
      <c r="O5" s="56">
        <v>-3794489.13</v>
      </c>
      <c r="P5" s="56">
        <v>2450442</v>
      </c>
      <c r="T5" s="100">
        <v>184940</v>
      </c>
      <c r="U5" s="100">
        <v>68692</v>
      </c>
      <c r="V5" s="124">
        <v>253632</v>
      </c>
      <c r="Y5" s="124">
        <v>3491</v>
      </c>
      <c r="Z5" s="124">
        <v>15207.34</v>
      </c>
      <c r="AA5" s="124">
        <v>40446.68</v>
      </c>
    </row>
    <row r="6" spans="1:30" x14ac:dyDescent="0.2">
      <c r="I6" s="293"/>
    </row>
    <row r="7" spans="1:30" x14ac:dyDescent="0.2">
      <c r="I7" s="293"/>
    </row>
    <row r="8" spans="1:30" x14ac:dyDescent="0.2">
      <c r="I8" s="293"/>
    </row>
    <row r="9" spans="1:30" x14ac:dyDescent="0.2">
      <c r="I9" s="293"/>
    </row>
    <row r="10" spans="1:30" x14ac:dyDescent="0.2">
      <c r="A10" s="56" t="s">
        <v>1594</v>
      </c>
      <c r="B10" s="123">
        <v>647936.16</v>
      </c>
      <c r="C10" s="123">
        <v>43900</v>
      </c>
      <c r="D10" s="123">
        <v>649034.5</v>
      </c>
      <c r="F10" s="56">
        <v>103502</v>
      </c>
      <c r="G10" s="56">
        <v>802013.5</v>
      </c>
      <c r="I10" s="293">
        <v>9500</v>
      </c>
      <c r="J10" s="273">
        <v>115400</v>
      </c>
      <c r="K10" s="273">
        <v>5000</v>
      </c>
      <c r="O10" s="56">
        <v>217796</v>
      </c>
      <c r="P10" s="56">
        <v>1691218.36</v>
      </c>
      <c r="Q10" s="100">
        <v>299610.06</v>
      </c>
      <c r="T10" s="100">
        <v>488539</v>
      </c>
      <c r="U10" s="100">
        <v>7630</v>
      </c>
      <c r="V10" s="124">
        <v>557609</v>
      </c>
      <c r="Z10" s="124">
        <v>153148.42000000001</v>
      </c>
      <c r="AA10" s="124">
        <v>43873.54</v>
      </c>
    </row>
    <row r="11" spans="1:30" x14ac:dyDescent="0.2">
      <c r="A11" s="56" t="s">
        <v>1595</v>
      </c>
      <c r="B11" s="123">
        <v>269987.13</v>
      </c>
      <c r="C11" s="123">
        <v>16339.25</v>
      </c>
      <c r="D11" s="123">
        <v>821694.07</v>
      </c>
      <c r="F11" s="56">
        <v>287572.05</v>
      </c>
      <c r="G11" s="56">
        <v>975993.32</v>
      </c>
      <c r="I11" s="293"/>
      <c r="J11" s="273">
        <v>86718.35</v>
      </c>
      <c r="K11" s="273">
        <v>63100</v>
      </c>
      <c r="O11" s="56">
        <v>257622.76</v>
      </c>
      <c r="P11" s="56">
        <v>1534772.11</v>
      </c>
      <c r="Q11" s="100">
        <v>110037.61</v>
      </c>
      <c r="T11" s="100">
        <v>320653</v>
      </c>
      <c r="U11" s="100">
        <v>1500</v>
      </c>
      <c r="V11" s="124">
        <v>535553</v>
      </c>
      <c r="Z11" s="124">
        <v>179696.27</v>
      </c>
      <c r="AA11" s="124">
        <v>17099.2</v>
      </c>
    </row>
    <row r="12" spans="1:30" x14ac:dyDescent="0.2">
      <c r="A12" s="56" t="s">
        <v>1596</v>
      </c>
      <c r="B12" s="123">
        <v>2084966.42</v>
      </c>
      <c r="C12" s="123">
        <v>26400</v>
      </c>
      <c r="D12" s="123">
        <v>576726.47</v>
      </c>
      <c r="F12" s="56">
        <v>840413.47</v>
      </c>
      <c r="G12" s="56">
        <v>690692.62</v>
      </c>
      <c r="I12" s="293"/>
      <c r="J12" s="273">
        <v>104361.52</v>
      </c>
      <c r="L12" s="273">
        <v>164871.35</v>
      </c>
      <c r="O12" s="56">
        <v>330932</v>
      </c>
      <c r="P12" s="56">
        <v>1567224.53</v>
      </c>
      <c r="Q12" s="100">
        <v>68073.710000000006</v>
      </c>
      <c r="T12" s="100">
        <v>261741</v>
      </c>
      <c r="V12" s="124">
        <v>508241</v>
      </c>
      <c r="Z12" s="124">
        <v>211407.19</v>
      </c>
      <c r="AA12" s="124">
        <v>55198.22</v>
      </c>
      <c r="AD12" s="124">
        <v>6885</v>
      </c>
    </row>
    <row r="13" spans="1:30" x14ac:dyDescent="0.2">
      <c r="A13" s="56" t="s">
        <v>1597</v>
      </c>
      <c r="B13" s="123">
        <v>1173224.74</v>
      </c>
      <c r="C13" s="123">
        <v>10600</v>
      </c>
      <c r="D13" s="123">
        <v>223620.36</v>
      </c>
      <c r="F13" s="56">
        <v>72234.990000000005</v>
      </c>
      <c r="G13" s="56">
        <v>952714.08</v>
      </c>
      <c r="I13" s="293">
        <v>12000</v>
      </c>
      <c r="J13" s="273">
        <v>65623.78</v>
      </c>
      <c r="O13" s="56">
        <v>191805.59</v>
      </c>
      <c r="P13" s="56">
        <v>1097038.29</v>
      </c>
      <c r="Q13" s="100">
        <v>119041.23</v>
      </c>
      <c r="R13" s="100">
        <v>100000</v>
      </c>
      <c r="T13" s="100">
        <v>367037</v>
      </c>
      <c r="U13" s="100">
        <v>46045</v>
      </c>
      <c r="V13" s="124">
        <v>490482</v>
      </c>
      <c r="Z13" s="124">
        <v>142737.49</v>
      </c>
      <c r="AA13" s="124">
        <v>36144.22</v>
      </c>
    </row>
    <row r="14" spans="1:30" x14ac:dyDescent="0.2">
      <c r="A14" s="56" t="s">
        <v>1598</v>
      </c>
      <c r="B14" s="123">
        <v>321181.19</v>
      </c>
      <c r="C14" s="123">
        <v>2266.61</v>
      </c>
      <c r="D14" s="123">
        <v>204333.79</v>
      </c>
      <c r="F14" s="56">
        <v>2117764.54</v>
      </c>
      <c r="G14" s="56">
        <v>218349.46</v>
      </c>
      <c r="I14" s="293">
        <v>1270</v>
      </c>
      <c r="J14" s="273">
        <v>38835.58</v>
      </c>
      <c r="K14" s="273">
        <v>88846.3</v>
      </c>
      <c r="O14" s="56">
        <v>263233.36</v>
      </c>
      <c r="P14" s="56">
        <v>1718005.94</v>
      </c>
      <c r="Q14" s="100">
        <v>22549.11</v>
      </c>
      <c r="T14" s="100">
        <v>286594</v>
      </c>
      <c r="V14" s="124">
        <v>406194</v>
      </c>
      <c r="Z14" s="124">
        <v>128523.78</v>
      </c>
      <c r="AA14" s="124">
        <v>33181.440000000002</v>
      </c>
    </row>
    <row r="15" spans="1:30" x14ac:dyDescent="0.2">
      <c r="A15" s="56" t="s">
        <v>1599</v>
      </c>
      <c r="B15" s="123">
        <v>835192.81</v>
      </c>
      <c r="C15" s="123">
        <v>42800</v>
      </c>
      <c r="D15" s="123">
        <v>687534.18</v>
      </c>
      <c r="F15" s="56">
        <v>1572970.63</v>
      </c>
      <c r="G15" s="56">
        <v>90714.67</v>
      </c>
      <c r="I15" s="293"/>
      <c r="J15" s="273">
        <v>165516.92000000001</v>
      </c>
      <c r="K15" s="273">
        <v>62009.2</v>
      </c>
      <c r="L15" s="273">
        <v>187590</v>
      </c>
      <c r="O15" s="56">
        <v>9050</v>
      </c>
      <c r="P15" s="56">
        <v>3950541.16</v>
      </c>
      <c r="Q15" s="100">
        <v>488671.68</v>
      </c>
      <c r="T15" s="100">
        <v>265994</v>
      </c>
      <c r="V15" s="124">
        <v>469610</v>
      </c>
      <c r="Z15" s="124">
        <v>296728.73</v>
      </c>
      <c r="AA15" s="124">
        <v>5529.18</v>
      </c>
    </row>
    <row r="16" spans="1:30" x14ac:dyDescent="0.2">
      <c r="A16" s="56" t="s">
        <v>1600</v>
      </c>
      <c r="B16" s="123">
        <v>1394894.53</v>
      </c>
      <c r="C16" s="123">
        <v>24700</v>
      </c>
      <c r="D16" s="123">
        <v>416118.12</v>
      </c>
      <c r="F16" s="56">
        <v>956799.23</v>
      </c>
      <c r="G16" s="56">
        <v>1047832.88</v>
      </c>
      <c r="I16" s="293"/>
      <c r="J16" s="273">
        <v>76767.210000000006</v>
      </c>
      <c r="K16" s="273">
        <v>48528</v>
      </c>
      <c r="L16" s="273">
        <v>0</v>
      </c>
      <c r="M16" s="56">
        <v>20000</v>
      </c>
      <c r="O16" s="56">
        <v>352207.99</v>
      </c>
      <c r="P16" s="56">
        <v>2643840</v>
      </c>
      <c r="Q16" s="100">
        <v>190130.77</v>
      </c>
      <c r="T16" s="100">
        <v>289882</v>
      </c>
      <c r="V16" s="124">
        <v>433822</v>
      </c>
      <c r="Z16" s="124">
        <v>220151.03</v>
      </c>
      <c r="AA16" s="124">
        <v>73292.34</v>
      </c>
      <c r="AD16" s="124">
        <v>10800</v>
      </c>
    </row>
    <row r="17" spans="1:30" x14ac:dyDescent="0.2">
      <c r="A17" s="56" t="s">
        <v>1601</v>
      </c>
      <c r="B17" s="123">
        <v>512661.13</v>
      </c>
      <c r="C17" s="123">
        <v>12100</v>
      </c>
      <c r="D17" s="123">
        <v>243610.16</v>
      </c>
      <c r="F17" s="56">
        <v>770428.52</v>
      </c>
      <c r="G17" s="56">
        <v>29789.26</v>
      </c>
      <c r="I17" s="293"/>
      <c r="J17" s="273">
        <v>57600</v>
      </c>
      <c r="O17" s="56">
        <v>144510.96</v>
      </c>
      <c r="P17" s="56">
        <v>2287723.02</v>
      </c>
      <c r="Q17" s="100">
        <v>153069.68</v>
      </c>
      <c r="T17" s="100">
        <v>499840</v>
      </c>
      <c r="V17" s="124">
        <v>600016</v>
      </c>
      <c r="Z17" s="124">
        <v>157989.14000000001</v>
      </c>
      <c r="AA17" s="124">
        <v>22863</v>
      </c>
    </row>
    <row r="18" spans="1:30" x14ac:dyDescent="0.2">
      <c r="A18" s="56" t="s">
        <v>1602</v>
      </c>
      <c r="B18" s="123">
        <v>1651400.84</v>
      </c>
      <c r="C18" s="123">
        <v>59700</v>
      </c>
      <c r="D18" s="123">
        <v>358342.53</v>
      </c>
      <c r="F18" s="56">
        <v>686045.41</v>
      </c>
      <c r="G18" s="56">
        <v>609748.5</v>
      </c>
      <c r="I18" s="293"/>
      <c r="J18" s="273">
        <v>255928.42</v>
      </c>
      <c r="O18" s="56">
        <v>523440</v>
      </c>
      <c r="P18" s="56">
        <v>312292.87</v>
      </c>
      <c r="Q18" s="100">
        <v>165235.4</v>
      </c>
      <c r="T18" s="100">
        <v>458577</v>
      </c>
      <c r="V18" s="124">
        <v>632877</v>
      </c>
      <c r="Z18" s="124">
        <v>156767.42000000001</v>
      </c>
      <c r="AA18" s="124">
        <v>61037.7</v>
      </c>
    </row>
    <row r="19" spans="1:30" x14ac:dyDescent="0.2">
      <c r="A19" s="56" t="s">
        <v>1603</v>
      </c>
      <c r="B19" s="123">
        <v>1865882.75</v>
      </c>
      <c r="C19" s="123">
        <v>27522.18</v>
      </c>
      <c r="D19" s="123">
        <v>201520.2</v>
      </c>
      <c r="F19" s="56">
        <v>319224.67</v>
      </c>
      <c r="G19" s="56">
        <v>433446.93</v>
      </c>
      <c r="I19" s="293"/>
      <c r="J19" s="273">
        <v>132530.29999999999</v>
      </c>
      <c r="K19" s="273">
        <v>15000</v>
      </c>
      <c r="L19" s="273">
        <v>298930.06</v>
      </c>
      <c r="O19" s="56">
        <v>-16614.37</v>
      </c>
      <c r="P19" s="56">
        <v>928313.81</v>
      </c>
      <c r="Q19" s="100">
        <v>363212.42</v>
      </c>
      <c r="T19" s="100">
        <v>594326</v>
      </c>
      <c r="U19" s="100">
        <v>25000</v>
      </c>
      <c r="V19" s="124">
        <v>834496</v>
      </c>
      <c r="Z19" s="124">
        <v>166475.82</v>
      </c>
      <c r="AA19" s="124">
        <v>37466.32</v>
      </c>
    </row>
    <row r="20" spans="1:30" x14ac:dyDescent="0.2">
      <c r="A20" s="56" t="s">
        <v>1604</v>
      </c>
      <c r="B20" s="123">
        <v>1660548.65</v>
      </c>
      <c r="C20" s="123">
        <v>107700</v>
      </c>
      <c r="D20" s="123">
        <v>520321.18</v>
      </c>
      <c r="F20" s="56">
        <v>332129.86</v>
      </c>
      <c r="G20" s="56">
        <v>1127100.3700000001</v>
      </c>
      <c r="I20" s="293">
        <v>1360</v>
      </c>
      <c r="J20" s="273">
        <v>86532.14</v>
      </c>
      <c r="M20" s="56">
        <v>217250</v>
      </c>
      <c r="O20" s="56">
        <v>183443.84</v>
      </c>
      <c r="P20" s="56">
        <v>955989.15</v>
      </c>
      <c r="Q20" s="100">
        <v>225013.33</v>
      </c>
      <c r="T20" s="100">
        <v>489618.4</v>
      </c>
      <c r="V20" s="124">
        <v>577438.4</v>
      </c>
      <c r="Z20" s="124">
        <v>210789.48</v>
      </c>
      <c r="AA20" s="124">
        <v>34494.36</v>
      </c>
    </row>
    <row r="21" spans="1:30" x14ac:dyDescent="0.2">
      <c r="A21" s="56" t="s">
        <v>1605</v>
      </c>
      <c r="B21" s="123">
        <v>271575.88</v>
      </c>
      <c r="C21" s="123">
        <v>24800</v>
      </c>
      <c r="D21" s="123">
        <v>394100.39</v>
      </c>
      <c r="F21" s="56">
        <v>867550.67</v>
      </c>
      <c r="G21" s="56">
        <v>378141.66</v>
      </c>
      <c r="I21" s="293">
        <v>11700</v>
      </c>
      <c r="J21" s="273">
        <v>113106.59</v>
      </c>
      <c r="O21" s="56">
        <v>160555</v>
      </c>
      <c r="P21" s="56">
        <v>1540469.93</v>
      </c>
      <c r="Q21" s="100">
        <v>149681.45000000001</v>
      </c>
      <c r="T21" s="100">
        <v>68943</v>
      </c>
      <c r="U21" s="100">
        <v>200000</v>
      </c>
      <c r="V21" s="124">
        <v>225523</v>
      </c>
      <c r="Z21" s="124">
        <v>158697.38</v>
      </c>
      <c r="AA21" s="124">
        <v>60145.72</v>
      </c>
    </row>
    <row r="22" spans="1:30" x14ac:dyDescent="0.2">
      <c r="A22" s="56" t="s">
        <v>1606</v>
      </c>
      <c r="B22" s="123">
        <v>2209521.0299999998</v>
      </c>
      <c r="C22" s="123">
        <v>45660.5</v>
      </c>
      <c r="D22" s="123">
        <v>467272.02</v>
      </c>
      <c r="F22" s="56">
        <v>428159.03</v>
      </c>
      <c r="G22" s="56">
        <v>103353.88</v>
      </c>
      <c r="I22" s="293"/>
      <c r="J22" s="273">
        <v>101926</v>
      </c>
      <c r="K22" s="273">
        <v>0</v>
      </c>
      <c r="M22" s="56">
        <v>0</v>
      </c>
      <c r="O22" s="56">
        <v>364927</v>
      </c>
      <c r="P22" s="56">
        <v>2399548.4500000002</v>
      </c>
      <c r="Q22" s="100">
        <v>323349.08</v>
      </c>
      <c r="T22" s="100">
        <v>677833</v>
      </c>
      <c r="U22" s="100">
        <v>500</v>
      </c>
      <c r="V22" s="124">
        <v>887143</v>
      </c>
      <c r="Z22" s="124">
        <v>193663.56</v>
      </c>
      <c r="AA22" s="124">
        <v>10401.18</v>
      </c>
      <c r="AD22" s="124">
        <v>80385</v>
      </c>
    </row>
    <row r="23" spans="1:30" x14ac:dyDescent="0.2">
      <c r="A23" s="56" t="s">
        <v>1607</v>
      </c>
      <c r="B23" s="123">
        <v>450698.33</v>
      </c>
      <c r="C23" s="123">
        <v>68800</v>
      </c>
      <c r="D23" s="123">
        <v>445933.8</v>
      </c>
      <c r="F23" s="56">
        <v>700852.4</v>
      </c>
      <c r="G23" s="56">
        <v>1488884.84</v>
      </c>
      <c r="I23" s="293">
        <v>1500</v>
      </c>
      <c r="J23" s="273">
        <v>97812.51</v>
      </c>
      <c r="K23" s="273">
        <v>52466</v>
      </c>
      <c r="O23" s="56">
        <v>350412</v>
      </c>
      <c r="P23" s="56">
        <v>3847094.62</v>
      </c>
      <c r="Q23" s="100">
        <v>287541.03999999998</v>
      </c>
      <c r="T23" s="100">
        <v>589746.5</v>
      </c>
      <c r="U23" s="100">
        <v>12500</v>
      </c>
      <c r="V23" s="124">
        <v>798396.5</v>
      </c>
      <c r="Z23" s="124">
        <v>268925.89</v>
      </c>
      <c r="AA23" s="124">
        <v>111563.24</v>
      </c>
    </row>
    <row r="24" spans="1:30" x14ac:dyDescent="0.2">
      <c r="A24" s="56" t="s">
        <v>1608</v>
      </c>
      <c r="B24" s="123">
        <v>1732471.62</v>
      </c>
      <c r="C24" s="123">
        <v>281013</v>
      </c>
      <c r="D24" s="123">
        <v>659154.68999999994</v>
      </c>
      <c r="F24" s="56">
        <v>4</v>
      </c>
      <c r="G24" s="56">
        <v>1132725.77</v>
      </c>
      <c r="I24" s="293">
        <v>0</v>
      </c>
      <c r="J24" s="273">
        <v>185121.93</v>
      </c>
      <c r="K24" s="273">
        <v>45590</v>
      </c>
      <c r="O24" s="56">
        <v>478386</v>
      </c>
      <c r="P24" s="56">
        <v>2781867.7</v>
      </c>
      <c r="Q24" s="100">
        <v>324407.58</v>
      </c>
      <c r="T24" s="100">
        <v>744720</v>
      </c>
      <c r="U24" s="100">
        <v>5272</v>
      </c>
      <c r="V24" s="124">
        <v>1015194</v>
      </c>
      <c r="Z24" s="124">
        <v>293433.37</v>
      </c>
      <c r="AA24" s="124">
        <v>43371.06</v>
      </c>
    </row>
    <row r="25" spans="1:30" x14ac:dyDescent="0.2">
      <c r="A25" s="56" t="s">
        <v>1609</v>
      </c>
      <c r="B25" s="123">
        <v>1204298.04</v>
      </c>
      <c r="C25" s="123">
        <v>35805.35</v>
      </c>
      <c r="D25" s="123">
        <v>623625.34</v>
      </c>
      <c r="F25" s="56">
        <v>589574.76</v>
      </c>
      <c r="G25" s="56">
        <v>291047.05</v>
      </c>
      <c r="I25" s="293">
        <v>8051</v>
      </c>
      <c r="J25" s="273">
        <v>128913.95</v>
      </c>
      <c r="K25" s="273">
        <v>200</v>
      </c>
      <c r="O25" s="56">
        <v>218607</v>
      </c>
      <c r="P25" s="56">
        <v>1887309.56</v>
      </c>
      <c r="Q25" s="100">
        <v>140915.56</v>
      </c>
      <c r="T25" s="100">
        <v>627716</v>
      </c>
      <c r="U25" s="100">
        <v>37672</v>
      </c>
      <c r="V25" s="124">
        <v>753408</v>
      </c>
      <c r="Z25" s="124">
        <v>184121.93</v>
      </c>
      <c r="AA25" s="124">
        <v>43632.94</v>
      </c>
    </row>
    <row r="26" spans="1:30" x14ac:dyDescent="0.2">
      <c r="A26" s="56" t="s">
        <v>1610</v>
      </c>
      <c r="B26" s="123">
        <v>853670.73</v>
      </c>
      <c r="C26" s="123">
        <v>85400</v>
      </c>
      <c r="D26" s="123">
        <v>368851.20000000001</v>
      </c>
      <c r="F26" s="56">
        <v>1215992.06</v>
      </c>
      <c r="G26" s="56">
        <v>331612.74</v>
      </c>
      <c r="I26" s="293">
        <v>7000</v>
      </c>
      <c r="J26" s="273">
        <v>71149</v>
      </c>
      <c r="K26" s="273">
        <v>34.92</v>
      </c>
      <c r="O26" s="56">
        <v>138513</v>
      </c>
      <c r="P26" s="56">
        <v>2302867.0299999998</v>
      </c>
      <c r="Q26" s="100">
        <v>127699.58</v>
      </c>
      <c r="T26" s="100">
        <v>307867</v>
      </c>
      <c r="U26" s="100">
        <v>13900</v>
      </c>
      <c r="V26" s="124">
        <v>390467</v>
      </c>
      <c r="Z26" s="124">
        <v>143550.71</v>
      </c>
      <c r="AA26" s="124">
        <v>41615.26</v>
      </c>
    </row>
    <row r="27" spans="1:30" x14ac:dyDescent="0.2">
      <c r="A27" s="56" t="s">
        <v>1611</v>
      </c>
      <c r="B27" s="123">
        <v>315577.27</v>
      </c>
      <c r="C27" s="123">
        <v>349948.04</v>
      </c>
      <c r="D27" s="123">
        <v>424954.12</v>
      </c>
      <c r="F27" s="56">
        <v>346979.4</v>
      </c>
      <c r="G27" s="56">
        <v>578522.76</v>
      </c>
      <c r="I27" s="293">
        <v>2000</v>
      </c>
      <c r="J27" s="273">
        <v>44465.120000000003</v>
      </c>
      <c r="O27" s="56">
        <v>151328</v>
      </c>
      <c r="P27" s="56">
        <v>1722667.58</v>
      </c>
      <c r="Q27" s="100">
        <v>141265.41</v>
      </c>
      <c r="T27" s="100">
        <v>231714</v>
      </c>
      <c r="V27" s="124">
        <v>376514</v>
      </c>
      <c r="Z27" s="124">
        <v>135214.21</v>
      </c>
      <c r="AA27" s="124">
        <v>39539.199999999997</v>
      </c>
    </row>
    <row r="28" spans="1:30" x14ac:dyDescent="0.2">
      <c r="A28" s="56" t="s">
        <v>1612</v>
      </c>
      <c r="B28" s="123">
        <v>903875.27</v>
      </c>
      <c r="C28" s="123">
        <v>28076</v>
      </c>
      <c r="D28" s="123">
        <v>597931.06999999995</v>
      </c>
      <c r="F28" s="56">
        <v>90525.77</v>
      </c>
      <c r="G28" s="56">
        <v>730373.59</v>
      </c>
      <c r="I28" s="293"/>
      <c r="J28" s="273">
        <v>170589.16</v>
      </c>
      <c r="K28" s="273">
        <v>19587</v>
      </c>
      <c r="M28" s="56">
        <v>0</v>
      </c>
      <c r="O28" s="56">
        <v>167825.32</v>
      </c>
      <c r="P28" s="56">
        <v>2074532.05</v>
      </c>
      <c r="Q28" s="100">
        <v>114357.48</v>
      </c>
      <c r="T28" s="100">
        <v>381769.5</v>
      </c>
      <c r="V28" s="124">
        <v>484569.5</v>
      </c>
      <c r="Z28" s="124">
        <v>104716.42</v>
      </c>
      <c r="AA28" s="124">
        <v>33588.26</v>
      </c>
    </row>
    <row r="29" spans="1:30" x14ac:dyDescent="0.2">
      <c r="A29" s="56" t="s">
        <v>1613</v>
      </c>
      <c r="B29" s="123">
        <v>150752.47</v>
      </c>
      <c r="C29" s="123">
        <v>20900</v>
      </c>
      <c r="D29" s="123">
        <v>210179.72</v>
      </c>
      <c r="F29" s="56">
        <v>673292.25</v>
      </c>
      <c r="G29" s="56">
        <v>895433.89</v>
      </c>
      <c r="I29" s="293">
        <v>9150</v>
      </c>
      <c r="J29" s="273">
        <v>74910.259999999995</v>
      </c>
      <c r="K29" s="273">
        <v>0</v>
      </c>
      <c r="O29" s="56">
        <v>148478</v>
      </c>
      <c r="P29" s="56">
        <v>900591.29</v>
      </c>
      <c r="Q29" s="100">
        <v>111239.64</v>
      </c>
      <c r="T29" s="100">
        <v>334022.7</v>
      </c>
      <c r="V29" s="124">
        <v>398722.7</v>
      </c>
      <c r="Z29" s="124">
        <v>185039.45</v>
      </c>
      <c r="AA29" s="124">
        <v>37403.54</v>
      </c>
    </row>
    <row r="30" spans="1:30" x14ac:dyDescent="0.2">
      <c r="A30" s="56" t="s">
        <v>1614</v>
      </c>
      <c r="B30" s="123">
        <v>862408.04</v>
      </c>
      <c r="C30" s="123">
        <v>102485.5</v>
      </c>
      <c r="D30" s="123">
        <v>264179.06</v>
      </c>
      <c r="F30" s="56">
        <v>693880.69</v>
      </c>
      <c r="G30" s="56">
        <v>1112837.33</v>
      </c>
      <c r="I30" s="293"/>
      <c r="J30" s="273">
        <v>82814.84</v>
      </c>
      <c r="K30" s="273">
        <v>5000</v>
      </c>
      <c r="O30" s="56">
        <v>217562</v>
      </c>
      <c r="P30" s="56">
        <v>2673935.1</v>
      </c>
      <c r="Q30" s="100">
        <v>200518.91</v>
      </c>
      <c r="T30" s="100">
        <v>398499</v>
      </c>
      <c r="U30" s="100">
        <v>69820</v>
      </c>
      <c r="V30" s="124">
        <v>653959</v>
      </c>
      <c r="Z30" s="124">
        <v>181761.01</v>
      </c>
      <c r="AA30" s="124">
        <v>71537.759999999995</v>
      </c>
    </row>
    <row r="31" spans="1:30" x14ac:dyDescent="0.2">
      <c r="A31" s="56" t="s">
        <v>1615</v>
      </c>
      <c r="B31" s="123">
        <v>1822888.05</v>
      </c>
      <c r="C31" s="123">
        <v>74300</v>
      </c>
      <c r="D31" s="123">
        <v>260863.66</v>
      </c>
      <c r="F31" s="56">
        <v>597035.34</v>
      </c>
      <c r="G31" s="56">
        <v>140600.9</v>
      </c>
      <c r="I31" s="293">
        <v>1540</v>
      </c>
      <c r="J31" s="273">
        <v>63335</v>
      </c>
      <c r="O31" s="56">
        <v>164708</v>
      </c>
      <c r="P31" s="56">
        <v>1942985.43</v>
      </c>
      <c r="Q31" s="100">
        <v>190717.55</v>
      </c>
      <c r="R31" s="100">
        <v>10000</v>
      </c>
      <c r="T31" s="100">
        <v>210007</v>
      </c>
      <c r="V31" s="124">
        <v>274287</v>
      </c>
      <c r="Z31" s="124">
        <v>193982.83</v>
      </c>
      <c r="AA31" s="124">
        <v>53543.32</v>
      </c>
    </row>
    <row r="32" spans="1:30" x14ac:dyDescent="0.2">
      <c r="A32" s="56" t="s">
        <v>1616</v>
      </c>
      <c r="B32" s="123">
        <v>727476.31</v>
      </c>
      <c r="C32" s="123">
        <v>175545.62</v>
      </c>
      <c r="D32" s="123">
        <v>430086.06</v>
      </c>
      <c r="F32" s="56">
        <v>26431.27</v>
      </c>
      <c r="G32" s="56">
        <v>115156.9</v>
      </c>
      <c r="I32" s="293"/>
      <c r="J32" s="273">
        <v>73200</v>
      </c>
      <c r="K32" s="273">
        <v>11000</v>
      </c>
      <c r="O32" s="56">
        <v>108492.33</v>
      </c>
      <c r="P32" s="56">
        <v>2306439.37</v>
      </c>
      <c r="Q32" s="100">
        <v>184169.14</v>
      </c>
      <c r="T32" s="100">
        <v>419920</v>
      </c>
      <c r="V32" s="124">
        <v>496798</v>
      </c>
      <c r="Z32" s="124">
        <v>176258.44</v>
      </c>
      <c r="AA32" s="124">
        <v>2591.06</v>
      </c>
    </row>
    <row r="33" spans="1:30" x14ac:dyDescent="0.2">
      <c r="A33" s="56" t="s">
        <v>1617</v>
      </c>
      <c r="B33" s="123">
        <v>677694.91</v>
      </c>
      <c r="C33" s="123">
        <v>10565.27</v>
      </c>
      <c r="D33" s="123">
        <v>202465.48</v>
      </c>
      <c r="F33" s="56">
        <v>377729.67</v>
      </c>
      <c r="G33" s="56">
        <v>500983.54</v>
      </c>
      <c r="I33" s="293"/>
      <c r="J33" s="273">
        <v>50056.67</v>
      </c>
      <c r="K33" s="273">
        <v>5000</v>
      </c>
      <c r="O33" s="56">
        <v>105159</v>
      </c>
      <c r="P33" s="56">
        <v>1600056.47</v>
      </c>
      <c r="Q33" s="100">
        <v>233284.17</v>
      </c>
      <c r="T33" s="100">
        <v>316587</v>
      </c>
      <c r="U33" s="100">
        <v>4800</v>
      </c>
      <c r="V33" s="124">
        <v>378667</v>
      </c>
      <c r="Z33" s="124">
        <v>116007.5</v>
      </c>
      <c r="AA33" s="124">
        <v>39936.28</v>
      </c>
    </row>
    <row r="34" spans="1:30" x14ac:dyDescent="0.2">
      <c r="A34" s="56" t="s">
        <v>1763</v>
      </c>
      <c r="B34" s="123">
        <v>463349.53</v>
      </c>
      <c r="C34" s="123">
        <v>29000</v>
      </c>
      <c r="D34" s="123">
        <v>541137.02</v>
      </c>
      <c r="F34" s="56">
        <v>582296.22</v>
      </c>
      <c r="G34" s="56">
        <v>706310.25</v>
      </c>
      <c r="I34" s="293">
        <v>3000</v>
      </c>
      <c r="J34" s="273">
        <v>70333.09</v>
      </c>
      <c r="K34" s="273">
        <v>15094</v>
      </c>
      <c r="O34" s="56">
        <v>213597</v>
      </c>
      <c r="P34" s="56">
        <v>2970314.75</v>
      </c>
      <c r="Q34" s="100">
        <v>248560.18</v>
      </c>
      <c r="T34" s="100">
        <v>267379</v>
      </c>
      <c r="U34" s="100">
        <v>20000</v>
      </c>
      <c r="V34" s="124">
        <v>424959</v>
      </c>
      <c r="Z34" s="124">
        <v>141994.03</v>
      </c>
      <c r="AA34" s="124">
        <v>45506.12</v>
      </c>
    </row>
    <row r="35" spans="1:30" x14ac:dyDescent="0.2">
      <c r="A35" s="56" t="s">
        <v>1764</v>
      </c>
      <c r="B35" s="123">
        <v>1014995.54</v>
      </c>
      <c r="C35" s="123">
        <v>107288.5</v>
      </c>
      <c r="D35" s="123">
        <v>55100.59</v>
      </c>
      <c r="F35" s="56">
        <v>1201779.28</v>
      </c>
      <c r="G35" s="56">
        <v>991780.61</v>
      </c>
      <c r="I35" s="293">
        <v>0</v>
      </c>
      <c r="J35" s="273">
        <v>92288.48</v>
      </c>
      <c r="K35" s="273">
        <v>5000</v>
      </c>
      <c r="O35" s="56">
        <v>245289</v>
      </c>
      <c r="P35" s="56">
        <v>3203233.17</v>
      </c>
      <c r="Q35" s="100">
        <v>79490</v>
      </c>
      <c r="R35" s="100">
        <v>35000</v>
      </c>
      <c r="T35" s="100">
        <v>185291</v>
      </c>
      <c r="V35" s="124">
        <v>399085</v>
      </c>
      <c r="Z35" s="124">
        <v>225640.36</v>
      </c>
      <c r="AA35" s="124">
        <v>45807.839999999997</v>
      </c>
    </row>
    <row r="36" spans="1:30" x14ac:dyDescent="0.2">
      <c r="A36" s="56" t="s">
        <v>1765</v>
      </c>
      <c r="B36" s="123">
        <v>367554.5</v>
      </c>
      <c r="C36" s="123">
        <v>51545.31</v>
      </c>
      <c r="D36" s="123">
        <v>249684.63</v>
      </c>
      <c r="F36" s="56">
        <v>70456.45</v>
      </c>
      <c r="G36" s="56">
        <v>172929.8</v>
      </c>
      <c r="I36" s="293"/>
      <c r="J36" s="273">
        <v>70192.23</v>
      </c>
      <c r="K36" s="273">
        <v>12226</v>
      </c>
      <c r="O36" s="56">
        <v>79557</v>
      </c>
      <c r="P36" s="56">
        <v>2001291.5</v>
      </c>
      <c r="Q36" s="100">
        <v>141425.31</v>
      </c>
      <c r="T36" s="100">
        <v>207550</v>
      </c>
      <c r="U36" s="100">
        <v>3860</v>
      </c>
      <c r="V36" s="124">
        <v>290010</v>
      </c>
      <c r="Z36" s="124">
        <v>79518.53</v>
      </c>
      <c r="AA36" s="124">
        <v>15632.07</v>
      </c>
    </row>
    <row r="37" spans="1:30" x14ac:dyDescent="0.2">
      <c r="A37" s="56" t="s">
        <v>1791</v>
      </c>
      <c r="B37" s="123">
        <v>460929.08</v>
      </c>
      <c r="C37" s="123">
        <v>24915.32</v>
      </c>
      <c r="D37" s="123">
        <v>259839.85</v>
      </c>
      <c r="F37" s="56">
        <v>1617687.92</v>
      </c>
      <c r="G37" s="56">
        <v>921041.73</v>
      </c>
      <c r="I37" s="293">
        <v>9000</v>
      </c>
      <c r="J37" s="273">
        <v>83179.19</v>
      </c>
      <c r="O37" s="56">
        <v>154170</v>
      </c>
      <c r="P37" s="56">
        <v>3800882.66</v>
      </c>
      <c r="Q37" s="100">
        <v>137343.63</v>
      </c>
      <c r="V37" s="124">
        <v>106982</v>
      </c>
      <c r="Y37" s="124">
        <v>4000</v>
      </c>
      <c r="Z37" s="124">
        <v>102205.21</v>
      </c>
      <c r="AA37" s="124">
        <v>48163.94</v>
      </c>
    </row>
    <row r="38" spans="1:30" x14ac:dyDescent="0.2">
      <c r="A38" s="56" t="s">
        <v>1618</v>
      </c>
      <c r="B38" s="123">
        <v>601092.13</v>
      </c>
      <c r="C38" s="123">
        <v>11023</v>
      </c>
      <c r="D38" s="123">
        <v>70593.81</v>
      </c>
      <c r="F38" s="56">
        <v>455348.44</v>
      </c>
      <c r="G38" s="56">
        <v>241413.66</v>
      </c>
      <c r="I38" s="293">
        <v>4200</v>
      </c>
      <c r="J38" s="273">
        <v>41061.29</v>
      </c>
      <c r="M38" s="56">
        <v>153898</v>
      </c>
      <c r="P38" s="56">
        <v>2024806.3999999999</v>
      </c>
      <c r="Q38" s="100">
        <v>136839.1</v>
      </c>
      <c r="T38" s="100">
        <v>228697</v>
      </c>
      <c r="U38" s="100">
        <v>6305.12</v>
      </c>
      <c r="V38" s="124">
        <v>323277</v>
      </c>
      <c r="Z38" s="124">
        <v>76744.570000000007</v>
      </c>
      <c r="AA38" s="124">
        <v>26809.96</v>
      </c>
      <c r="AD38" s="124">
        <v>2886</v>
      </c>
    </row>
    <row r="39" spans="1:30" x14ac:dyDescent="0.2">
      <c r="A39" s="56" t="s">
        <v>1619</v>
      </c>
      <c r="B39" s="123">
        <v>979046.59</v>
      </c>
      <c r="C39" s="123">
        <v>32972.82</v>
      </c>
      <c r="D39" s="123">
        <v>67594.509999999995</v>
      </c>
      <c r="F39" s="56">
        <v>409532.22</v>
      </c>
      <c r="G39" s="56">
        <v>274590.71000000002</v>
      </c>
      <c r="I39" s="293"/>
      <c r="J39" s="273">
        <v>45936.47</v>
      </c>
      <c r="K39" s="273">
        <v>80000</v>
      </c>
      <c r="P39" s="56">
        <v>2381908.6800000002</v>
      </c>
      <c r="Q39" s="100">
        <v>135797.79999999999</v>
      </c>
      <c r="T39" s="100">
        <v>234366.9</v>
      </c>
      <c r="U39" s="100">
        <v>2700</v>
      </c>
      <c r="V39" s="124">
        <v>330746.90000000002</v>
      </c>
      <c r="Z39" s="124">
        <v>85494.76</v>
      </c>
      <c r="AA39" s="124">
        <v>35700.559999999998</v>
      </c>
      <c r="AD39" s="124">
        <v>5825</v>
      </c>
    </row>
    <row r="40" spans="1:30" x14ac:dyDescent="0.2">
      <c r="A40" s="56" t="s">
        <v>1620</v>
      </c>
      <c r="B40" s="123">
        <v>276392.94</v>
      </c>
      <c r="C40" s="123">
        <v>9521.24</v>
      </c>
      <c r="D40" s="123">
        <v>156588.71</v>
      </c>
      <c r="F40" s="56">
        <v>856620.54</v>
      </c>
      <c r="G40" s="56">
        <v>255194.07</v>
      </c>
      <c r="I40" s="293">
        <v>36552</v>
      </c>
      <c r="J40" s="273">
        <v>59796.28</v>
      </c>
      <c r="P40" s="56">
        <v>2692203.68</v>
      </c>
      <c r="Q40" s="100">
        <v>204778.75</v>
      </c>
      <c r="T40" s="100">
        <v>367674</v>
      </c>
      <c r="U40" s="100">
        <v>6776</v>
      </c>
      <c r="V40" s="124">
        <v>450530</v>
      </c>
      <c r="Z40" s="124">
        <v>163872.99</v>
      </c>
      <c r="AA40" s="124">
        <v>48376.24</v>
      </c>
    </row>
    <row r="41" spans="1:30" x14ac:dyDescent="0.2">
      <c r="A41" s="56" t="s">
        <v>1621</v>
      </c>
      <c r="B41" s="123">
        <v>54628.4</v>
      </c>
      <c r="C41" s="123">
        <v>14484</v>
      </c>
      <c r="D41" s="123">
        <v>101490.31</v>
      </c>
      <c r="F41" s="56">
        <v>380578.29</v>
      </c>
      <c r="G41" s="56">
        <v>237991.38</v>
      </c>
      <c r="I41" s="293">
        <v>14210</v>
      </c>
      <c r="J41" s="273">
        <v>37667</v>
      </c>
      <c r="K41" s="273">
        <v>13040</v>
      </c>
      <c r="L41" s="273">
        <v>484.5</v>
      </c>
      <c r="O41" s="56">
        <v>-16416</v>
      </c>
      <c r="P41" s="56">
        <v>2888756.2</v>
      </c>
      <c r="Q41" s="100">
        <v>141373.92000000001</v>
      </c>
      <c r="T41" s="100">
        <v>317753</v>
      </c>
      <c r="U41" s="100">
        <v>2788</v>
      </c>
      <c r="V41" s="124">
        <v>430837</v>
      </c>
      <c r="Z41" s="124">
        <v>111766.23</v>
      </c>
      <c r="AA41" s="124">
        <v>37174.78</v>
      </c>
      <c r="AD41" s="124">
        <v>6903</v>
      </c>
    </row>
    <row r="42" spans="1:30" x14ac:dyDescent="0.2">
      <c r="A42" s="56" t="s">
        <v>1622</v>
      </c>
      <c r="B42" s="123">
        <v>536213.27</v>
      </c>
      <c r="C42" s="123">
        <v>17858.8</v>
      </c>
      <c r="D42" s="123">
        <v>40526.620000000003</v>
      </c>
      <c r="F42" s="56">
        <v>512093.23</v>
      </c>
      <c r="G42" s="56">
        <v>376554.5</v>
      </c>
      <c r="I42" s="293"/>
      <c r="J42" s="273">
        <v>80933.179999999993</v>
      </c>
      <c r="O42" s="56">
        <v>-82</v>
      </c>
      <c r="P42" s="56">
        <v>3281518.85</v>
      </c>
      <c r="Q42" s="100">
        <v>318357.46000000002</v>
      </c>
      <c r="T42" s="100">
        <v>476028</v>
      </c>
      <c r="U42" s="100">
        <v>17668.8</v>
      </c>
      <c r="V42" s="124">
        <v>656628</v>
      </c>
      <c r="Z42" s="124">
        <v>123947.67</v>
      </c>
      <c r="AA42" s="124">
        <v>53928.66</v>
      </c>
      <c r="AB42" s="124">
        <v>11359.75</v>
      </c>
      <c r="AD42" s="124">
        <v>8349</v>
      </c>
    </row>
    <row r="43" spans="1:30" x14ac:dyDescent="0.2">
      <c r="A43" s="56" t="s">
        <v>1623</v>
      </c>
      <c r="B43" s="123">
        <v>625952.38</v>
      </c>
      <c r="C43" s="123">
        <v>36637.5</v>
      </c>
      <c r="D43" s="123">
        <v>113633.32</v>
      </c>
      <c r="F43" s="56">
        <v>249494.45</v>
      </c>
      <c r="G43" s="56">
        <v>319194.90000000002</v>
      </c>
      <c r="I43" s="293">
        <v>9600</v>
      </c>
      <c r="J43" s="273">
        <v>68735.7</v>
      </c>
      <c r="M43" s="56">
        <v>42500</v>
      </c>
      <c r="O43" s="56">
        <v>66302.960000000006</v>
      </c>
      <c r="P43" s="56">
        <v>3750097.45</v>
      </c>
      <c r="Q43" s="100">
        <v>143113.63</v>
      </c>
      <c r="T43" s="100">
        <v>405321</v>
      </c>
      <c r="U43" s="100">
        <v>20136.330000000002</v>
      </c>
      <c r="V43" s="124">
        <v>555681</v>
      </c>
      <c r="Z43" s="124">
        <v>181744.86</v>
      </c>
      <c r="AA43" s="124">
        <v>64812.57</v>
      </c>
      <c r="AD43" s="124">
        <v>18730</v>
      </c>
    </row>
    <row r="44" spans="1:30" x14ac:dyDescent="0.2">
      <c r="A44" s="56" t="s">
        <v>1624</v>
      </c>
      <c r="B44" s="123">
        <v>324727.37</v>
      </c>
      <c r="C44" s="123">
        <v>3864.01</v>
      </c>
      <c r="D44" s="123">
        <v>70894.820000000007</v>
      </c>
      <c r="F44" s="56">
        <v>410647.43</v>
      </c>
      <c r="G44" s="56">
        <v>326930.95</v>
      </c>
      <c r="I44" s="293">
        <v>10080</v>
      </c>
      <c r="J44" s="273">
        <v>29114.94</v>
      </c>
      <c r="K44" s="273">
        <v>15000</v>
      </c>
      <c r="P44" s="56">
        <v>1851653.95</v>
      </c>
      <c r="Q44" s="100">
        <v>97493.89</v>
      </c>
      <c r="T44" s="100">
        <v>203787.07</v>
      </c>
      <c r="U44" s="100">
        <v>3395.2</v>
      </c>
      <c r="V44" s="124">
        <v>334811.07</v>
      </c>
      <c r="Z44" s="124">
        <v>122925.92</v>
      </c>
      <c r="AA44" s="124">
        <v>30468.14</v>
      </c>
      <c r="AD44" s="124">
        <v>15052</v>
      </c>
    </row>
    <row r="45" spans="1:30" x14ac:dyDescent="0.2">
      <c r="A45" s="56" t="s">
        <v>1766</v>
      </c>
      <c r="B45" s="123">
        <v>225664.47</v>
      </c>
      <c r="C45" s="123">
        <v>14393.05</v>
      </c>
      <c r="D45" s="123">
        <v>42893.89</v>
      </c>
      <c r="F45" s="56">
        <v>380098.52</v>
      </c>
      <c r="G45" s="56">
        <v>428080.72</v>
      </c>
      <c r="I45" s="293">
        <v>6000</v>
      </c>
      <c r="J45" s="273">
        <v>36848.44</v>
      </c>
      <c r="O45" s="56">
        <v>35530.949999999997</v>
      </c>
      <c r="P45" s="56">
        <v>1865771.67</v>
      </c>
      <c r="Q45" s="100">
        <v>107723.23</v>
      </c>
      <c r="T45" s="100">
        <v>202633</v>
      </c>
      <c r="U45" s="100">
        <v>16831.12</v>
      </c>
      <c r="V45" s="124">
        <v>266373</v>
      </c>
      <c r="Z45" s="124">
        <v>98934.35</v>
      </c>
      <c r="AA45" s="124">
        <v>36371.99</v>
      </c>
      <c r="AD45" s="124">
        <v>1213</v>
      </c>
    </row>
    <row r="46" spans="1:30" x14ac:dyDescent="0.2">
      <c r="A46" s="56" t="s">
        <v>1767</v>
      </c>
      <c r="B46" s="123">
        <v>147994</v>
      </c>
      <c r="C46" s="123">
        <v>5903</v>
      </c>
      <c r="D46" s="123">
        <v>42199.64</v>
      </c>
      <c r="F46" s="56">
        <v>482374.81</v>
      </c>
      <c r="G46" s="56">
        <v>219873.94</v>
      </c>
      <c r="I46" s="293"/>
      <c r="J46" s="273">
        <v>33351.980000000003</v>
      </c>
      <c r="M46" s="56">
        <v>47300</v>
      </c>
      <c r="O46" s="56">
        <v>10026.57</v>
      </c>
      <c r="P46" s="56">
        <v>1234901.48</v>
      </c>
      <c r="Q46" s="100">
        <v>38294.400000000001</v>
      </c>
      <c r="T46" s="100">
        <v>223011</v>
      </c>
      <c r="U46" s="100">
        <v>12178.69</v>
      </c>
      <c r="V46" s="124">
        <v>297251</v>
      </c>
      <c r="Y46" s="124">
        <v>550</v>
      </c>
      <c r="Z46" s="124">
        <v>46341.4</v>
      </c>
      <c r="AA46" s="124">
        <v>16014.51</v>
      </c>
      <c r="AB46" s="124">
        <v>313.82</v>
      </c>
      <c r="AD46" s="124">
        <v>4249</v>
      </c>
    </row>
    <row r="47" spans="1:30" x14ac:dyDescent="0.2">
      <c r="A47" s="56" t="s">
        <v>1785</v>
      </c>
      <c r="B47" s="123">
        <v>169563.16</v>
      </c>
      <c r="C47" s="123">
        <v>12127.5</v>
      </c>
      <c r="D47" s="123">
        <v>182374.71</v>
      </c>
      <c r="F47" s="56">
        <v>1165585.05</v>
      </c>
      <c r="G47" s="56">
        <v>278500.61</v>
      </c>
      <c r="I47" s="293">
        <v>11300</v>
      </c>
      <c r="J47" s="273">
        <v>49145.31</v>
      </c>
      <c r="M47" s="56">
        <v>85261.87</v>
      </c>
      <c r="P47" s="56">
        <v>2300894.7000000002</v>
      </c>
      <c r="Q47" s="100">
        <v>72703.39</v>
      </c>
      <c r="T47" s="100">
        <v>255563</v>
      </c>
      <c r="U47" s="100">
        <v>21068.01</v>
      </c>
      <c r="V47" s="124">
        <v>371283</v>
      </c>
      <c r="Z47" s="124">
        <v>78703.360000000001</v>
      </c>
      <c r="AA47" s="124">
        <v>37050.82</v>
      </c>
    </row>
    <row r="48" spans="1:30" x14ac:dyDescent="0.2">
      <c r="A48" s="56" t="s">
        <v>1792</v>
      </c>
      <c r="B48" s="123">
        <v>280107.98</v>
      </c>
      <c r="C48" s="123">
        <v>14200</v>
      </c>
      <c r="D48" s="123">
        <v>51114.11</v>
      </c>
      <c r="F48" s="56">
        <v>4183952.62</v>
      </c>
      <c r="G48" s="56">
        <v>261315.6</v>
      </c>
      <c r="I48" s="293">
        <v>8000</v>
      </c>
      <c r="J48" s="273">
        <v>35157.82</v>
      </c>
      <c r="O48" s="56">
        <v>30538.22</v>
      </c>
      <c r="P48" s="56">
        <v>4006426</v>
      </c>
      <c r="Q48" s="100">
        <v>146417.71</v>
      </c>
      <c r="T48" s="100">
        <v>125755</v>
      </c>
      <c r="U48" s="100">
        <v>1500</v>
      </c>
      <c r="V48" s="124">
        <v>231095</v>
      </c>
      <c r="Z48" s="124">
        <v>82011.8</v>
      </c>
      <c r="AA48" s="124">
        <v>59855.96</v>
      </c>
      <c r="AD48" s="124">
        <v>14652</v>
      </c>
    </row>
    <row r="49" spans="1:29" x14ac:dyDescent="0.2">
      <c r="A49" s="56" t="s">
        <v>1625</v>
      </c>
      <c r="B49" s="123">
        <v>455177.56</v>
      </c>
      <c r="C49" s="123">
        <v>165055.51</v>
      </c>
      <c r="D49" s="123">
        <v>130835.37</v>
      </c>
      <c r="F49" s="56">
        <v>379888.49</v>
      </c>
      <c r="G49" s="56">
        <v>332039.02</v>
      </c>
      <c r="I49" s="293">
        <v>8000</v>
      </c>
      <c r="J49" s="273">
        <v>37302.300000000003</v>
      </c>
      <c r="P49" s="56">
        <v>1877057.75</v>
      </c>
      <c r="Q49" s="100">
        <v>371678.43</v>
      </c>
      <c r="T49" s="100">
        <v>267460.5</v>
      </c>
      <c r="V49" s="124">
        <v>323030.5</v>
      </c>
      <c r="Z49" s="124">
        <v>106370.25</v>
      </c>
      <c r="AA49" s="124">
        <v>30622.799999999999</v>
      </c>
    </row>
    <row r="50" spans="1:29" x14ac:dyDescent="0.2">
      <c r="A50" s="56" t="s">
        <v>1626</v>
      </c>
      <c r="B50" s="123">
        <v>218123.95</v>
      </c>
      <c r="C50" s="123">
        <v>163758.09</v>
      </c>
      <c r="D50" s="123">
        <v>58587.81</v>
      </c>
      <c r="F50" s="56">
        <v>470282.6</v>
      </c>
      <c r="G50" s="56">
        <v>357236.52</v>
      </c>
      <c r="I50" s="293">
        <v>0</v>
      </c>
      <c r="J50" s="273">
        <v>34378</v>
      </c>
      <c r="P50" s="56">
        <v>2506199.65</v>
      </c>
      <c r="Q50" s="100">
        <v>391853.03</v>
      </c>
      <c r="T50" s="100">
        <v>414829.6</v>
      </c>
      <c r="V50" s="124">
        <v>467389.6</v>
      </c>
      <c r="Z50" s="124">
        <v>119628.06</v>
      </c>
      <c r="AA50" s="124">
        <v>14626.68</v>
      </c>
    </row>
    <row r="51" spans="1:29" x14ac:dyDescent="0.2">
      <c r="A51" s="56" t="s">
        <v>1627</v>
      </c>
      <c r="B51" s="123">
        <v>50104.4</v>
      </c>
      <c r="C51" s="123">
        <v>20360.810000000001</v>
      </c>
      <c r="D51" s="123">
        <v>77202.289999999994</v>
      </c>
      <c r="F51" s="56">
        <v>27187.48</v>
      </c>
      <c r="G51" s="56">
        <v>205968.7</v>
      </c>
      <c r="I51" s="293">
        <v>2500</v>
      </c>
      <c r="J51" s="273">
        <v>42104.54</v>
      </c>
      <c r="N51" s="56">
        <v>-238853.94</v>
      </c>
      <c r="P51" s="56">
        <v>1985151.03</v>
      </c>
      <c r="Q51" s="100">
        <v>150352.67000000001</v>
      </c>
      <c r="T51" s="100">
        <v>266875</v>
      </c>
      <c r="V51" s="124">
        <v>332275</v>
      </c>
      <c r="Z51" s="124">
        <v>125753.45</v>
      </c>
      <c r="AA51" s="124">
        <v>27203.759999999998</v>
      </c>
    </row>
    <row r="52" spans="1:29" x14ac:dyDescent="0.2">
      <c r="A52" s="56" t="s">
        <v>1628</v>
      </c>
      <c r="B52" s="123">
        <v>429959.67999999999</v>
      </c>
      <c r="C52" s="123">
        <v>64386.75</v>
      </c>
      <c r="D52" s="123">
        <v>98840.61</v>
      </c>
      <c r="F52" s="56">
        <v>769272.9</v>
      </c>
      <c r="G52" s="56">
        <v>246518.22</v>
      </c>
      <c r="I52" s="293">
        <v>34862</v>
      </c>
      <c r="J52" s="273">
        <v>35750</v>
      </c>
      <c r="N52" s="56">
        <v>-274361.78999999998</v>
      </c>
      <c r="O52" s="56">
        <v>-355164.49</v>
      </c>
      <c r="P52" s="56">
        <v>1821817.03</v>
      </c>
      <c r="Q52" s="100">
        <v>526348.68999999994</v>
      </c>
      <c r="R52" s="100">
        <v>70000</v>
      </c>
      <c r="T52" s="100">
        <v>414505</v>
      </c>
      <c r="V52" s="124">
        <v>496250</v>
      </c>
      <c r="Z52" s="124">
        <v>135556.64000000001</v>
      </c>
      <c r="AA52" s="124">
        <v>12273.64</v>
      </c>
    </row>
    <row r="53" spans="1:29" x14ac:dyDescent="0.2">
      <c r="A53" s="56" t="s">
        <v>1629</v>
      </c>
      <c r="B53" s="123">
        <v>160690.04</v>
      </c>
      <c r="C53" s="123">
        <v>216439.95</v>
      </c>
      <c r="D53" s="123">
        <v>438008.65</v>
      </c>
      <c r="F53" s="56">
        <v>561521.15</v>
      </c>
      <c r="G53" s="56">
        <v>518349.11</v>
      </c>
      <c r="I53" s="293">
        <v>33550</v>
      </c>
      <c r="J53" s="273">
        <v>581417.72</v>
      </c>
      <c r="O53" s="56">
        <v>-4978786.1500000004</v>
      </c>
      <c r="P53" s="56">
        <v>1102265.42</v>
      </c>
      <c r="Q53" s="100">
        <v>6447.85</v>
      </c>
      <c r="T53" s="100">
        <v>322686</v>
      </c>
      <c r="V53" s="124">
        <v>528890</v>
      </c>
      <c r="Z53" s="124">
        <v>165356.65</v>
      </c>
      <c r="AA53" s="124">
        <v>18945</v>
      </c>
      <c r="AC53" s="124">
        <v>27528</v>
      </c>
    </row>
    <row r="54" spans="1:29" x14ac:dyDescent="0.2">
      <c r="A54" s="56" t="s">
        <v>1630</v>
      </c>
      <c r="B54" s="123">
        <v>547855.99</v>
      </c>
      <c r="C54" s="123">
        <v>166826.67000000001</v>
      </c>
      <c r="D54" s="123">
        <v>70946.58</v>
      </c>
      <c r="F54" s="56">
        <v>137749.5</v>
      </c>
      <c r="G54" s="56">
        <v>152698.21</v>
      </c>
      <c r="I54" s="293"/>
      <c r="J54" s="273">
        <v>16940</v>
      </c>
      <c r="N54" s="56">
        <v>-120959.07</v>
      </c>
      <c r="P54" s="56">
        <v>2172216.88</v>
      </c>
      <c r="Q54" s="100">
        <v>291074.56</v>
      </c>
      <c r="R54" s="100">
        <v>75000</v>
      </c>
      <c r="T54" s="100">
        <v>206770.5</v>
      </c>
      <c r="V54" s="124">
        <v>268642.5</v>
      </c>
      <c r="Z54" s="124">
        <v>129307.11</v>
      </c>
      <c r="AA54" s="124">
        <v>16287.64</v>
      </c>
    </row>
    <row r="55" spans="1:29" x14ac:dyDescent="0.2">
      <c r="A55" s="56" t="s">
        <v>1631</v>
      </c>
      <c r="B55" s="123">
        <v>262354.95</v>
      </c>
      <c r="C55" s="123">
        <v>102115.56</v>
      </c>
      <c r="D55" s="123">
        <v>69718.45</v>
      </c>
      <c r="F55" s="56">
        <v>1247382.8799999999</v>
      </c>
      <c r="G55" s="56">
        <v>610229.89</v>
      </c>
      <c r="I55" s="293"/>
      <c r="J55" s="273">
        <v>27800</v>
      </c>
      <c r="P55" s="56">
        <v>1936400.69</v>
      </c>
      <c r="Q55" s="100">
        <v>419953.42</v>
      </c>
      <c r="T55" s="100">
        <v>234000</v>
      </c>
      <c r="V55" s="124">
        <v>288160</v>
      </c>
      <c r="Z55" s="124">
        <v>96912.37</v>
      </c>
      <c r="AA55" s="124">
        <v>19164.12</v>
      </c>
    </row>
    <row r="56" spans="1:29" x14ac:dyDescent="0.2">
      <c r="A56" s="56" t="s">
        <v>1632</v>
      </c>
      <c r="B56" s="123">
        <v>573432.19999999995</v>
      </c>
      <c r="C56" s="123">
        <v>33453.629999999997</v>
      </c>
      <c r="D56" s="123">
        <v>199496.59</v>
      </c>
      <c r="F56" s="56">
        <v>46644.639999999999</v>
      </c>
      <c r="G56" s="56">
        <v>432015.35999999999</v>
      </c>
      <c r="I56" s="293">
        <v>2000</v>
      </c>
      <c r="J56" s="273">
        <v>77190.929999999993</v>
      </c>
      <c r="N56" s="56">
        <v>296917.32</v>
      </c>
      <c r="P56" s="56">
        <v>1262941.0900000001</v>
      </c>
      <c r="Q56" s="100">
        <v>628291.59</v>
      </c>
      <c r="T56" s="100">
        <v>420686</v>
      </c>
      <c r="U56" s="100">
        <v>12000</v>
      </c>
      <c r="V56" s="124">
        <v>590066</v>
      </c>
      <c r="Z56" s="124">
        <v>185182.9</v>
      </c>
      <c r="AA56" s="124">
        <v>15844.6</v>
      </c>
    </row>
    <row r="57" spans="1:29" x14ac:dyDescent="0.2">
      <c r="A57" s="56" t="s">
        <v>1768</v>
      </c>
      <c r="B57" s="123">
        <v>477119.95</v>
      </c>
      <c r="C57" s="123">
        <v>40812</v>
      </c>
      <c r="D57" s="123">
        <v>86989.64</v>
      </c>
      <c r="F57" s="56">
        <v>567911.06999999995</v>
      </c>
      <c r="G57" s="56">
        <v>623292.47</v>
      </c>
      <c r="I57" s="293">
        <v>4300</v>
      </c>
      <c r="J57" s="273">
        <v>84050</v>
      </c>
      <c r="M57" s="56">
        <v>5220</v>
      </c>
      <c r="O57" s="56">
        <v>-198176.71</v>
      </c>
      <c r="P57" s="56">
        <v>2033596.36</v>
      </c>
      <c r="Q57" s="100">
        <v>620839.93000000005</v>
      </c>
      <c r="T57" s="100">
        <v>347950</v>
      </c>
      <c r="V57" s="124">
        <v>489740</v>
      </c>
      <c r="Z57" s="124">
        <v>149854.06</v>
      </c>
      <c r="AA57" s="124">
        <v>21455.26</v>
      </c>
    </row>
    <row r="58" spans="1:29" x14ac:dyDescent="0.2">
      <c r="A58" s="56" t="s">
        <v>1769</v>
      </c>
      <c r="B58" s="123">
        <v>415356.1</v>
      </c>
      <c r="C58" s="123">
        <v>148342.71</v>
      </c>
      <c r="D58" s="123">
        <v>105248.66</v>
      </c>
      <c r="F58" s="56">
        <v>698184.78</v>
      </c>
      <c r="G58" s="56">
        <v>180771.55</v>
      </c>
      <c r="I58" s="293">
        <v>4000</v>
      </c>
      <c r="J58" s="273">
        <v>53795.69</v>
      </c>
      <c r="O58" s="56">
        <v>-184915.92</v>
      </c>
      <c r="P58" s="56">
        <v>2378594.3199999998</v>
      </c>
      <c r="Q58" s="100">
        <v>534064.39</v>
      </c>
      <c r="R58" s="100">
        <v>105000</v>
      </c>
      <c r="T58" s="100">
        <v>321496</v>
      </c>
      <c r="V58" s="124">
        <v>421352</v>
      </c>
      <c r="Z58" s="124">
        <v>301190.51</v>
      </c>
      <c r="AA58" s="124">
        <v>46801.18</v>
      </c>
    </row>
    <row r="59" spans="1:29" x14ac:dyDescent="0.2">
      <c r="A59" s="56" t="s">
        <v>1770</v>
      </c>
      <c r="B59" s="123">
        <v>273031.73</v>
      </c>
      <c r="C59" s="123">
        <v>71889.850000000006</v>
      </c>
      <c r="D59" s="123">
        <v>362976.39</v>
      </c>
      <c r="F59" s="56">
        <v>1684346.86</v>
      </c>
      <c r="G59" s="56">
        <v>468629.18</v>
      </c>
      <c r="I59" s="293">
        <v>8000</v>
      </c>
      <c r="J59" s="273">
        <v>45884.37</v>
      </c>
      <c r="N59" s="56">
        <v>193379.24</v>
      </c>
      <c r="P59" s="56">
        <v>2522084.4900000002</v>
      </c>
      <c r="Q59" s="100">
        <v>483776.91</v>
      </c>
      <c r="T59" s="100">
        <v>268366</v>
      </c>
      <c r="U59" s="100">
        <v>500</v>
      </c>
      <c r="V59" s="124">
        <v>344626</v>
      </c>
      <c r="Z59" s="124">
        <v>80430.429999999993</v>
      </c>
      <c r="AA59" s="124">
        <v>9948.7000000000007</v>
      </c>
      <c r="AB59" s="124">
        <v>17693.37</v>
      </c>
    </row>
    <row r="60" spans="1:29" x14ac:dyDescent="0.2">
      <c r="A60" s="56" t="s">
        <v>1633</v>
      </c>
      <c r="B60" s="123">
        <v>1401803.9</v>
      </c>
      <c r="C60" s="123">
        <v>55517.5</v>
      </c>
      <c r="D60" s="123">
        <v>68386.55</v>
      </c>
      <c r="F60" s="56">
        <v>360516.21</v>
      </c>
      <c r="G60" s="56">
        <v>502302.42</v>
      </c>
      <c r="I60" s="293">
        <v>1540</v>
      </c>
      <c r="J60" s="273">
        <v>62331.93</v>
      </c>
      <c r="L60" s="273">
        <v>59.91</v>
      </c>
      <c r="N60" s="56">
        <v>-353995.67</v>
      </c>
      <c r="O60" s="56">
        <v>228262.56</v>
      </c>
      <c r="P60" s="56">
        <v>2222830.3199999998</v>
      </c>
      <c r="Q60" s="100">
        <v>552101.12</v>
      </c>
      <c r="T60" s="100">
        <v>169183</v>
      </c>
      <c r="U60" s="100">
        <v>3000</v>
      </c>
      <c r="V60" s="124">
        <v>280783</v>
      </c>
      <c r="Z60" s="124">
        <v>161427.04999999999</v>
      </c>
      <c r="AA60" s="124">
        <v>35547.54</v>
      </c>
    </row>
    <row r="61" spans="1:29" x14ac:dyDescent="0.2">
      <c r="A61" s="56" t="s">
        <v>1634</v>
      </c>
      <c r="B61" s="123">
        <v>2095221.49</v>
      </c>
      <c r="C61" s="123">
        <v>91472.5</v>
      </c>
      <c r="D61" s="123">
        <v>172919.15</v>
      </c>
      <c r="F61" s="56">
        <v>2744273.95</v>
      </c>
      <c r="G61" s="56">
        <v>1486498.69</v>
      </c>
      <c r="I61" s="293">
        <v>14900</v>
      </c>
      <c r="J61" s="273">
        <v>112850.47</v>
      </c>
      <c r="L61" s="273">
        <v>3026</v>
      </c>
      <c r="N61" s="56">
        <v>2697686.89</v>
      </c>
      <c r="O61" s="56">
        <v>24192.07</v>
      </c>
      <c r="P61" s="56">
        <v>3033155.83</v>
      </c>
      <c r="Q61" s="100">
        <v>1059086.48</v>
      </c>
      <c r="R61" s="100">
        <v>187039</v>
      </c>
      <c r="T61" s="100">
        <v>681947</v>
      </c>
      <c r="U61" s="100">
        <v>50800</v>
      </c>
      <c r="V61" s="124">
        <v>907007</v>
      </c>
      <c r="Z61" s="124">
        <v>296355.26</v>
      </c>
      <c r="AA61" s="124">
        <v>31131.7</v>
      </c>
    </row>
    <row r="62" spans="1:29" x14ac:dyDescent="0.2">
      <c r="A62" s="56" t="s">
        <v>1635</v>
      </c>
      <c r="B62" s="123">
        <v>126968.27</v>
      </c>
      <c r="C62" s="123">
        <v>88319</v>
      </c>
      <c r="D62" s="123">
        <v>348075.84</v>
      </c>
      <c r="F62" s="56">
        <v>759496.52</v>
      </c>
      <c r="G62" s="56">
        <v>694539.73</v>
      </c>
      <c r="I62" s="293">
        <v>3000</v>
      </c>
      <c r="J62" s="273">
        <v>52649.41</v>
      </c>
      <c r="L62" s="273">
        <v>325</v>
      </c>
      <c r="N62" s="56">
        <v>-316314.63</v>
      </c>
      <c r="O62" s="56">
        <v>130669.97</v>
      </c>
      <c r="P62" s="56">
        <v>2266667.36</v>
      </c>
      <c r="Q62" s="100">
        <v>75179.899999999994</v>
      </c>
      <c r="T62" s="100">
        <v>192223.5</v>
      </c>
      <c r="U62" s="100">
        <v>1500</v>
      </c>
      <c r="V62" s="124">
        <v>250293.5</v>
      </c>
      <c r="Z62" s="124">
        <v>112365.59</v>
      </c>
      <c r="AA62" s="124">
        <v>22527.06</v>
      </c>
    </row>
    <row r="63" spans="1:29" x14ac:dyDescent="0.2">
      <c r="A63" s="56" t="s">
        <v>1636</v>
      </c>
      <c r="B63" s="123">
        <v>590383.48</v>
      </c>
      <c r="C63" s="123">
        <v>48667.76</v>
      </c>
      <c r="D63" s="123">
        <v>32936.26</v>
      </c>
      <c r="F63" s="56">
        <v>191541.15</v>
      </c>
      <c r="G63" s="56">
        <v>281970.40000000002</v>
      </c>
      <c r="I63" s="273">
        <v>3500</v>
      </c>
      <c r="J63" s="273">
        <v>37266.959999999999</v>
      </c>
      <c r="L63" s="273">
        <v>1782</v>
      </c>
      <c r="O63" s="56">
        <v>-1120376.51</v>
      </c>
      <c r="P63" s="56">
        <v>1987498.73</v>
      </c>
      <c r="Q63" s="100">
        <v>488659.03</v>
      </c>
      <c r="T63" s="100">
        <v>160041</v>
      </c>
      <c r="U63" s="100">
        <v>9900</v>
      </c>
      <c r="V63" s="124">
        <v>254401</v>
      </c>
      <c r="Z63" s="124">
        <v>131422.53</v>
      </c>
      <c r="AA63" s="124">
        <v>33384.629999999997</v>
      </c>
    </row>
    <row r="64" spans="1:29" x14ac:dyDescent="0.2">
      <c r="A64" s="56" t="s">
        <v>1637</v>
      </c>
      <c r="B64" s="123">
        <v>783581.79</v>
      </c>
      <c r="C64" s="123">
        <v>4800</v>
      </c>
      <c r="D64" s="123">
        <v>101417.25</v>
      </c>
      <c r="F64" s="56">
        <v>197311.98</v>
      </c>
      <c r="G64" s="56">
        <v>182176</v>
      </c>
      <c r="I64" s="293">
        <v>3900</v>
      </c>
      <c r="J64" s="273">
        <v>59652.17</v>
      </c>
      <c r="N64" s="56">
        <v>417150.96</v>
      </c>
      <c r="O64" s="56">
        <v>217407.24</v>
      </c>
      <c r="P64" s="56">
        <v>132947.94</v>
      </c>
      <c r="Q64" s="100">
        <v>806033.48</v>
      </c>
      <c r="R64" s="100">
        <v>40000</v>
      </c>
      <c r="T64" s="100">
        <v>144138.5</v>
      </c>
      <c r="V64" s="124">
        <v>316458.5</v>
      </c>
      <c r="Z64" s="124">
        <v>165612.76999999999</v>
      </c>
      <c r="AA64" s="124">
        <v>29472</v>
      </c>
    </row>
    <row r="65" spans="1:30" x14ac:dyDescent="0.2">
      <c r="A65" s="56" t="s">
        <v>1639</v>
      </c>
      <c r="B65" s="123">
        <v>860903.32</v>
      </c>
      <c r="C65" s="123">
        <v>60585.25</v>
      </c>
      <c r="D65" s="123">
        <v>216092.29</v>
      </c>
      <c r="F65" s="56">
        <v>392156.17</v>
      </c>
      <c r="G65" s="56">
        <v>316460.5</v>
      </c>
      <c r="I65" s="293">
        <v>16080</v>
      </c>
      <c r="J65" s="273">
        <v>71365.16</v>
      </c>
      <c r="L65" s="273">
        <v>4146.1400000000003</v>
      </c>
      <c r="N65" s="56">
        <v>-1499661.35</v>
      </c>
      <c r="P65" s="56">
        <v>2590732.39</v>
      </c>
      <c r="Q65" s="100">
        <v>1017115.79</v>
      </c>
      <c r="T65" s="100">
        <v>423722</v>
      </c>
      <c r="U65" s="100">
        <v>33042</v>
      </c>
      <c r="V65" s="124">
        <v>635704</v>
      </c>
      <c r="Z65" s="124">
        <v>170951.6</v>
      </c>
    </row>
    <row r="66" spans="1:30" x14ac:dyDescent="0.2">
      <c r="A66" s="56" t="s">
        <v>1640</v>
      </c>
      <c r="B66" s="123">
        <v>769187.01</v>
      </c>
      <c r="C66" s="123">
        <v>335631.08</v>
      </c>
      <c r="D66" s="123">
        <v>35657.300000000003</v>
      </c>
      <c r="F66" s="56">
        <v>1175907.8999999999</v>
      </c>
      <c r="G66" s="56">
        <v>246792.49</v>
      </c>
      <c r="I66" s="293">
        <v>1300</v>
      </c>
      <c r="J66" s="273">
        <v>47084.45</v>
      </c>
      <c r="L66" s="273">
        <v>353.51</v>
      </c>
      <c r="N66" s="56">
        <v>150061.75</v>
      </c>
      <c r="O66" s="56">
        <v>703870.82</v>
      </c>
      <c r="P66" s="56">
        <v>2642678.98</v>
      </c>
      <c r="Q66" s="100">
        <v>42709.4</v>
      </c>
      <c r="T66" s="100">
        <v>247814</v>
      </c>
      <c r="U66" s="100">
        <v>18200</v>
      </c>
      <c r="V66" s="124">
        <v>331294</v>
      </c>
      <c r="Z66" s="124">
        <v>116725.11</v>
      </c>
      <c r="AA66" s="124">
        <v>41206.78</v>
      </c>
    </row>
    <row r="67" spans="1:30" x14ac:dyDescent="0.2">
      <c r="A67" s="56" t="s">
        <v>1643</v>
      </c>
      <c r="B67" s="123">
        <v>910797.1</v>
      </c>
      <c r="C67" s="123">
        <v>55847.75</v>
      </c>
      <c r="D67" s="123">
        <v>105302.32</v>
      </c>
      <c r="F67" s="56">
        <v>955984.5</v>
      </c>
      <c r="G67" s="56">
        <v>394074.18</v>
      </c>
      <c r="I67" s="273">
        <v>5000</v>
      </c>
      <c r="J67" s="273">
        <v>64950.83</v>
      </c>
      <c r="L67" s="273">
        <v>2586</v>
      </c>
      <c r="O67" s="56">
        <v>346217.18</v>
      </c>
      <c r="P67" s="56">
        <v>1770327</v>
      </c>
      <c r="Q67" s="100">
        <v>532895.38</v>
      </c>
      <c r="T67" s="100">
        <v>112940.32</v>
      </c>
      <c r="U67" s="100">
        <v>3000</v>
      </c>
      <c r="V67" s="124">
        <v>243980.32</v>
      </c>
      <c r="Z67" s="124">
        <v>144881.54</v>
      </c>
      <c r="AA67" s="124">
        <v>21877</v>
      </c>
    </row>
    <row r="68" spans="1:30" x14ac:dyDescent="0.2">
      <c r="A68" s="56" t="s">
        <v>1644</v>
      </c>
      <c r="B68" s="123">
        <v>747664.35</v>
      </c>
      <c r="C68" s="123">
        <v>53921</v>
      </c>
      <c r="D68" s="123">
        <v>162525.65</v>
      </c>
      <c r="F68" s="56">
        <v>875327.01</v>
      </c>
      <c r="G68" s="56">
        <v>694192.28</v>
      </c>
      <c r="I68" s="293">
        <v>58008</v>
      </c>
      <c r="J68" s="273">
        <v>53532.42</v>
      </c>
      <c r="L68" s="273">
        <v>529.34</v>
      </c>
      <c r="P68" s="56">
        <v>3470807.24</v>
      </c>
      <c r="Q68" s="100">
        <v>599187.25</v>
      </c>
      <c r="T68" s="100">
        <v>193860</v>
      </c>
      <c r="V68" s="124">
        <v>312360</v>
      </c>
      <c r="Z68" s="124">
        <v>161858.57</v>
      </c>
      <c r="AA68" s="124">
        <v>17968.5</v>
      </c>
    </row>
    <row r="69" spans="1:30" x14ac:dyDescent="0.2">
      <c r="A69" s="56" t="s">
        <v>1645</v>
      </c>
      <c r="B69" s="123">
        <v>255706.88</v>
      </c>
      <c r="C69" s="123">
        <v>45492.21</v>
      </c>
      <c r="D69" s="123">
        <v>34015.21</v>
      </c>
      <c r="F69" s="56">
        <v>191628.25</v>
      </c>
      <c r="G69" s="56">
        <v>623636.86</v>
      </c>
      <c r="I69" s="293">
        <v>4000</v>
      </c>
      <c r="J69" s="273">
        <v>34801.94</v>
      </c>
      <c r="L69" s="273">
        <v>1518</v>
      </c>
      <c r="O69" s="56">
        <v>-175425.58</v>
      </c>
      <c r="P69" s="56">
        <v>1201384.94</v>
      </c>
      <c r="Q69" s="100">
        <v>296817</v>
      </c>
      <c r="T69" s="100">
        <v>152194</v>
      </c>
      <c r="U69" s="100">
        <v>3000</v>
      </c>
      <c r="V69" s="124">
        <v>230494</v>
      </c>
      <c r="Z69" s="124">
        <v>104368.59</v>
      </c>
      <c r="AA69" s="124">
        <v>12230.3</v>
      </c>
    </row>
    <row r="70" spans="1:30" x14ac:dyDescent="0.2">
      <c r="A70" s="56" t="s">
        <v>1647</v>
      </c>
      <c r="B70" s="123">
        <v>489847.14</v>
      </c>
      <c r="C70" s="123">
        <v>15653</v>
      </c>
      <c r="D70" s="123">
        <v>88418.27</v>
      </c>
      <c r="F70" s="56">
        <v>364095.28</v>
      </c>
      <c r="G70" s="56">
        <v>231230.52</v>
      </c>
      <c r="I70" s="293">
        <v>0</v>
      </c>
      <c r="J70" s="273">
        <v>57180</v>
      </c>
      <c r="L70" s="273">
        <v>0.01</v>
      </c>
      <c r="O70" s="56">
        <v>-1490846.97</v>
      </c>
      <c r="P70" s="56">
        <v>2538134.58</v>
      </c>
      <c r="Q70" s="100">
        <v>340775.35</v>
      </c>
      <c r="T70" s="100">
        <v>462511</v>
      </c>
      <c r="U70" s="100">
        <v>2000</v>
      </c>
      <c r="V70" s="124">
        <v>564971</v>
      </c>
      <c r="Z70" s="124">
        <v>149208.78</v>
      </c>
      <c r="AA70" s="124">
        <v>4715.9799999999996</v>
      </c>
    </row>
    <row r="71" spans="1:30" x14ac:dyDescent="0.2">
      <c r="A71" s="56" t="s">
        <v>1648</v>
      </c>
      <c r="B71" s="123">
        <v>584884.97</v>
      </c>
      <c r="C71" s="123">
        <v>46000</v>
      </c>
      <c r="D71" s="123">
        <v>44395.64</v>
      </c>
      <c r="F71" s="56">
        <v>345510.6</v>
      </c>
      <c r="G71" s="56">
        <v>466884.01</v>
      </c>
      <c r="I71" s="293">
        <v>4500</v>
      </c>
      <c r="J71" s="273">
        <v>43850</v>
      </c>
      <c r="L71" s="273">
        <v>399.05</v>
      </c>
      <c r="O71" s="56">
        <v>-684074.32</v>
      </c>
      <c r="P71" s="56">
        <v>1881601.57</v>
      </c>
      <c r="Q71" s="100">
        <v>588731.28</v>
      </c>
      <c r="T71" s="100">
        <v>232036</v>
      </c>
      <c r="U71" s="100">
        <v>5000</v>
      </c>
      <c r="V71" s="124">
        <v>369616</v>
      </c>
      <c r="Z71" s="124">
        <v>139223.34</v>
      </c>
      <c r="AA71" s="124">
        <v>23185.02</v>
      </c>
    </row>
    <row r="72" spans="1:30" x14ac:dyDescent="0.2">
      <c r="A72" s="56" t="s">
        <v>1649</v>
      </c>
      <c r="B72" s="123">
        <v>586343.44999999995</v>
      </c>
      <c r="C72" s="123">
        <v>40124.75</v>
      </c>
      <c r="D72" s="123">
        <v>35405.699999999997</v>
      </c>
      <c r="F72" s="56">
        <v>563064.67000000004</v>
      </c>
      <c r="G72" s="56">
        <v>221319.24</v>
      </c>
      <c r="I72" s="293">
        <v>2490</v>
      </c>
      <c r="J72" s="273">
        <v>33559.67</v>
      </c>
      <c r="L72" s="273">
        <v>1935</v>
      </c>
      <c r="N72" s="56">
        <v>-1595274.18</v>
      </c>
      <c r="P72" s="56">
        <v>2618687.59</v>
      </c>
      <c r="Q72" s="100">
        <v>626170.28</v>
      </c>
      <c r="T72" s="100">
        <v>71085</v>
      </c>
      <c r="V72" s="124">
        <v>182205</v>
      </c>
      <c r="Z72" s="124">
        <v>84062.37</v>
      </c>
      <c r="AA72" s="124">
        <v>28543.18</v>
      </c>
      <c r="AD72" s="124">
        <v>2130</v>
      </c>
    </row>
    <row r="73" spans="1:30" x14ac:dyDescent="0.2">
      <c r="A73" s="56" t="s">
        <v>1650</v>
      </c>
      <c r="B73" s="123">
        <v>298435.43</v>
      </c>
      <c r="C73" s="123">
        <v>39421.39</v>
      </c>
      <c r="D73" s="123">
        <v>34351.83</v>
      </c>
      <c r="F73" s="56">
        <v>30995.62</v>
      </c>
      <c r="G73" s="56">
        <v>129947.13</v>
      </c>
      <c r="I73" s="293">
        <v>2300</v>
      </c>
      <c r="J73" s="273">
        <v>37988.69</v>
      </c>
      <c r="L73" s="273">
        <v>46.69</v>
      </c>
      <c r="O73" s="56">
        <v>48036.44</v>
      </c>
      <c r="P73" s="56">
        <v>2255161.35</v>
      </c>
      <c r="Q73" s="100">
        <v>348577.63</v>
      </c>
      <c r="T73" s="100">
        <v>210532</v>
      </c>
      <c r="U73" s="100">
        <v>6000</v>
      </c>
      <c r="V73" s="124">
        <v>245132</v>
      </c>
      <c r="Z73" s="124">
        <v>100888.72</v>
      </c>
      <c r="AA73" s="124">
        <v>9626.14</v>
      </c>
    </row>
    <row r="74" spans="1:30" x14ac:dyDescent="0.2">
      <c r="A74" s="56" t="s">
        <v>1651</v>
      </c>
      <c r="B74" s="123">
        <v>770729.68</v>
      </c>
      <c r="C74" s="123">
        <v>106390.11</v>
      </c>
      <c r="D74" s="123">
        <v>58254.16</v>
      </c>
      <c r="F74" s="56">
        <v>704231</v>
      </c>
      <c r="G74" s="56">
        <v>177360.52</v>
      </c>
      <c r="I74" s="293">
        <v>4700</v>
      </c>
      <c r="J74" s="273">
        <v>52534.95</v>
      </c>
      <c r="L74" s="273">
        <v>941.05</v>
      </c>
      <c r="O74" s="56">
        <v>-951819.8</v>
      </c>
      <c r="P74" s="56">
        <v>2065017.96</v>
      </c>
      <c r="Q74" s="100">
        <v>826710.69</v>
      </c>
      <c r="R74" s="100">
        <v>175000</v>
      </c>
      <c r="T74" s="100">
        <v>179342</v>
      </c>
      <c r="V74" s="124">
        <v>315939</v>
      </c>
      <c r="Z74" s="124">
        <v>125744.96000000001</v>
      </c>
      <c r="AA74" s="124">
        <v>17894.419999999998</v>
      </c>
    </row>
    <row r="75" spans="1:30" x14ac:dyDescent="0.2">
      <c r="A75" s="56" t="s">
        <v>1652</v>
      </c>
      <c r="B75" s="123">
        <v>1186616.33</v>
      </c>
      <c r="C75" s="123">
        <v>122523.8</v>
      </c>
      <c r="D75" s="123">
        <v>251793.16</v>
      </c>
      <c r="F75" s="56">
        <v>392601.59999999998</v>
      </c>
      <c r="G75" s="56">
        <v>719939.58</v>
      </c>
      <c r="I75" s="293">
        <v>2210</v>
      </c>
      <c r="J75" s="273">
        <v>62984.68</v>
      </c>
      <c r="L75" s="273">
        <v>2672</v>
      </c>
      <c r="O75" s="56">
        <v>-250903.15</v>
      </c>
      <c r="P75" s="56">
        <v>2127187.88</v>
      </c>
      <c r="Q75" s="100">
        <v>1161873.72</v>
      </c>
      <c r="S75" s="100">
        <v>300</v>
      </c>
      <c r="T75" s="100">
        <v>185584</v>
      </c>
      <c r="U75" s="100">
        <v>34500</v>
      </c>
      <c r="V75" s="124">
        <v>379734</v>
      </c>
      <c r="Z75" s="124">
        <v>173204.88</v>
      </c>
      <c r="AA75" s="124">
        <v>48814.78</v>
      </c>
    </row>
    <row r="76" spans="1:30" x14ac:dyDescent="0.2">
      <c r="A76" s="56" t="s">
        <v>1786</v>
      </c>
      <c r="B76" s="123">
        <v>984792.42</v>
      </c>
      <c r="C76" s="123">
        <v>77373.850000000006</v>
      </c>
      <c r="D76" s="123">
        <v>80615.53</v>
      </c>
      <c r="F76" s="56">
        <v>895535.17</v>
      </c>
      <c r="G76" s="56">
        <v>844663.52</v>
      </c>
      <c r="I76" s="293">
        <v>3000</v>
      </c>
      <c r="J76" s="273">
        <v>67045.070000000007</v>
      </c>
      <c r="O76" s="56">
        <v>328085.96999999997</v>
      </c>
      <c r="P76" s="56">
        <v>3692657.78</v>
      </c>
      <c r="Q76" s="100">
        <v>447251.84</v>
      </c>
      <c r="R76" s="100">
        <v>62140</v>
      </c>
      <c r="T76" s="100">
        <v>282177</v>
      </c>
      <c r="V76" s="124">
        <v>389538.62</v>
      </c>
      <c r="Z76" s="124">
        <v>112134.8</v>
      </c>
      <c r="AA76" s="124">
        <v>56277.9</v>
      </c>
    </row>
    <row r="77" spans="1:30" x14ac:dyDescent="0.2">
      <c r="A77" s="56" t="s">
        <v>1653</v>
      </c>
      <c r="B77" s="123">
        <v>362932.47</v>
      </c>
      <c r="C77" s="123">
        <v>43509</v>
      </c>
      <c r="D77" s="123">
        <v>10676.75</v>
      </c>
      <c r="F77" s="56">
        <v>2752932.17</v>
      </c>
      <c r="G77" s="56">
        <v>87181.62</v>
      </c>
      <c r="I77" s="293">
        <v>3000</v>
      </c>
      <c r="J77" s="273">
        <v>33047.129999999997</v>
      </c>
      <c r="K77" s="273">
        <v>35000</v>
      </c>
      <c r="O77" s="56">
        <v>246.09</v>
      </c>
      <c r="P77" s="56">
        <v>2241713.0099999998</v>
      </c>
      <c r="Q77" s="100">
        <v>377497.19</v>
      </c>
      <c r="T77" s="100">
        <v>159800</v>
      </c>
      <c r="U77" s="100">
        <v>7640</v>
      </c>
      <c r="V77" s="124">
        <v>263800</v>
      </c>
      <c r="Z77" s="124">
        <v>45494.02</v>
      </c>
      <c r="AA77" s="124">
        <v>46851.22</v>
      </c>
    </row>
    <row r="78" spans="1:30" x14ac:dyDescent="0.2">
      <c r="A78" s="56" t="s">
        <v>1654</v>
      </c>
      <c r="B78" s="123">
        <v>485914.92</v>
      </c>
      <c r="C78" s="123">
        <v>61202</v>
      </c>
      <c r="D78" s="123">
        <v>75896.06</v>
      </c>
      <c r="F78" s="56">
        <v>758521.21</v>
      </c>
      <c r="G78" s="56">
        <v>445551.17</v>
      </c>
      <c r="I78" s="293">
        <v>0</v>
      </c>
      <c r="J78" s="273">
        <v>58295.82</v>
      </c>
      <c r="K78" s="273">
        <v>21200</v>
      </c>
      <c r="L78" s="273">
        <v>31520.19</v>
      </c>
      <c r="O78" s="56">
        <v>-432769.21</v>
      </c>
      <c r="P78" s="56">
        <v>1881918.88</v>
      </c>
      <c r="Q78" s="100">
        <v>555954.43999999994</v>
      </c>
      <c r="T78" s="100">
        <v>220287.5</v>
      </c>
      <c r="V78" s="124">
        <v>342067.5</v>
      </c>
      <c r="Z78" s="124">
        <v>110295.16</v>
      </c>
      <c r="AA78" s="124">
        <v>52621.599999999999</v>
      </c>
    </row>
    <row r="79" spans="1:30" x14ac:dyDescent="0.2">
      <c r="A79" s="56" t="s">
        <v>1655</v>
      </c>
      <c r="B79" s="123">
        <v>319820.2</v>
      </c>
      <c r="C79" s="123">
        <v>17204.75</v>
      </c>
      <c r="D79" s="123">
        <v>14900.46</v>
      </c>
      <c r="F79" s="56">
        <v>741565.26</v>
      </c>
      <c r="G79" s="56">
        <v>1169366.57</v>
      </c>
      <c r="I79" s="293">
        <v>13950</v>
      </c>
      <c r="J79" s="273">
        <v>31500</v>
      </c>
      <c r="K79" s="273">
        <v>51300</v>
      </c>
      <c r="M79" s="56">
        <v>5000</v>
      </c>
      <c r="P79" s="56">
        <v>1941230.36</v>
      </c>
      <c r="Q79" s="100">
        <v>400053.53</v>
      </c>
      <c r="T79" s="100">
        <v>224170</v>
      </c>
      <c r="V79" s="124">
        <v>323910</v>
      </c>
      <c r="Z79" s="124">
        <v>69011.240000000005</v>
      </c>
      <c r="AA79" s="124">
        <v>31377.56</v>
      </c>
      <c r="AD79" s="124">
        <v>375</v>
      </c>
    </row>
    <row r="80" spans="1:30" x14ac:dyDescent="0.2">
      <c r="A80" s="56" t="s">
        <v>1656</v>
      </c>
      <c r="B80" s="123">
        <v>636993.47</v>
      </c>
      <c r="C80" s="123">
        <v>23120.5</v>
      </c>
      <c r="D80" s="123">
        <v>10275.549999999999</v>
      </c>
      <c r="F80" s="56">
        <v>351089.96</v>
      </c>
      <c r="G80" s="56">
        <v>32888.67</v>
      </c>
      <c r="I80" s="293">
        <v>0</v>
      </c>
      <c r="J80" s="273">
        <v>24008.17</v>
      </c>
      <c r="M80" s="56">
        <v>5000</v>
      </c>
      <c r="P80" s="56">
        <v>1940061.77</v>
      </c>
      <c r="Q80" s="100">
        <v>646850.96</v>
      </c>
      <c r="T80" s="100">
        <v>341498.5</v>
      </c>
      <c r="U80" s="100">
        <v>17900</v>
      </c>
      <c r="V80" s="124">
        <v>497038.5</v>
      </c>
      <c r="Z80" s="124">
        <v>88764.59</v>
      </c>
      <c r="AA80" s="124">
        <v>30431.81</v>
      </c>
    </row>
    <row r="81" spans="1:27" x14ac:dyDescent="0.2">
      <c r="A81" s="56" t="s">
        <v>1657</v>
      </c>
      <c r="B81" s="123">
        <v>319525.12</v>
      </c>
      <c r="C81" s="123">
        <v>20884</v>
      </c>
      <c r="D81" s="123">
        <v>46459.9</v>
      </c>
      <c r="F81" s="56">
        <v>286002</v>
      </c>
      <c r="G81" s="56">
        <v>-250982.21</v>
      </c>
      <c r="I81" s="293">
        <v>347635.7</v>
      </c>
      <c r="J81" s="273">
        <v>122606.67</v>
      </c>
      <c r="K81" s="273">
        <v>1600</v>
      </c>
      <c r="M81" s="56">
        <v>5000</v>
      </c>
      <c r="P81" s="56">
        <v>2076384.94</v>
      </c>
      <c r="Q81" s="100">
        <v>423431.08</v>
      </c>
      <c r="T81" s="100">
        <v>206220</v>
      </c>
      <c r="V81" s="124">
        <v>289400</v>
      </c>
      <c r="Z81" s="124">
        <v>121444.56</v>
      </c>
      <c r="AA81" s="124">
        <v>19410.66</v>
      </c>
    </row>
    <row r="82" spans="1:27" x14ac:dyDescent="0.2">
      <c r="A82" s="56" t="s">
        <v>1658</v>
      </c>
      <c r="B82" s="123">
        <v>617313.42000000004</v>
      </c>
      <c r="C82" s="123">
        <v>0</v>
      </c>
      <c r="D82" s="123">
        <v>156036.54999999999</v>
      </c>
      <c r="F82" s="56">
        <v>10093.370000000001</v>
      </c>
      <c r="G82" s="56">
        <v>277215.18</v>
      </c>
      <c r="I82" s="293">
        <v>4960</v>
      </c>
      <c r="J82" s="273">
        <v>155606.43</v>
      </c>
      <c r="K82" s="273">
        <v>70000</v>
      </c>
      <c r="M82" s="56">
        <v>10000</v>
      </c>
      <c r="P82" s="56">
        <v>1879892.65</v>
      </c>
      <c r="Q82" s="100">
        <v>478707.77</v>
      </c>
      <c r="T82" s="100">
        <v>138096</v>
      </c>
      <c r="V82" s="124">
        <v>224916</v>
      </c>
      <c r="Z82" s="124">
        <v>158759.74</v>
      </c>
      <c r="AA82" s="124">
        <v>41119.99</v>
      </c>
    </row>
    <row r="83" spans="1:27" x14ac:dyDescent="0.2">
      <c r="A83" s="56" t="s">
        <v>1659</v>
      </c>
      <c r="B83" s="123">
        <v>390364.25</v>
      </c>
      <c r="C83" s="123">
        <v>59255.45</v>
      </c>
      <c r="D83" s="123">
        <v>14552.97</v>
      </c>
      <c r="F83" s="56">
        <v>304577.25</v>
      </c>
      <c r="G83" s="56">
        <v>238490.7</v>
      </c>
      <c r="I83" s="293">
        <v>0</v>
      </c>
      <c r="J83" s="273">
        <v>76436.28</v>
      </c>
      <c r="K83" s="273">
        <v>67580</v>
      </c>
      <c r="L83" s="273">
        <v>11.8</v>
      </c>
      <c r="P83" s="56">
        <v>1840507.51</v>
      </c>
      <c r="Q83" s="100">
        <v>324535.25</v>
      </c>
      <c r="T83" s="100">
        <v>354235</v>
      </c>
      <c r="V83" s="124">
        <v>433395</v>
      </c>
      <c r="Z83" s="124">
        <v>76909.14</v>
      </c>
      <c r="AA83" s="124">
        <v>16882.34</v>
      </c>
    </row>
    <row r="84" spans="1:27" x14ac:dyDescent="0.2">
      <c r="A84" s="56" t="s">
        <v>1660</v>
      </c>
      <c r="B84" s="123">
        <v>189557.62</v>
      </c>
      <c r="C84" s="123">
        <v>16561</v>
      </c>
      <c r="D84" s="123">
        <v>52652.81</v>
      </c>
      <c r="F84" s="56">
        <v>720856.04</v>
      </c>
      <c r="G84" s="56">
        <v>71447.55</v>
      </c>
      <c r="I84" s="293">
        <v>48055</v>
      </c>
      <c r="J84" s="273">
        <v>10764.84</v>
      </c>
      <c r="K84" s="273">
        <v>5000</v>
      </c>
      <c r="L84" s="273">
        <v>67500</v>
      </c>
      <c r="O84" s="56">
        <v>-500.27</v>
      </c>
      <c r="P84" s="56">
        <v>2651073.88</v>
      </c>
      <c r="Q84" s="100">
        <v>373437.82</v>
      </c>
      <c r="T84" s="100">
        <v>139373</v>
      </c>
      <c r="V84" s="124">
        <v>214313</v>
      </c>
      <c r="Z84" s="124">
        <v>61635.54</v>
      </c>
      <c r="AA84" s="124">
        <v>12664.78</v>
      </c>
    </row>
    <row r="85" spans="1:27" x14ac:dyDescent="0.2">
      <c r="A85" s="56" t="s">
        <v>1771</v>
      </c>
      <c r="B85" s="123">
        <v>323291.34999999998</v>
      </c>
      <c r="C85" s="123">
        <v>16654</v>
      </c>
      <c r="D85" s="123">
        <v>11560.75</v>
      </c>
      <c r="F85" s="56">
        <v>471150.55</v>
      </c>
      <c r="G85" s="56">
        <v>230145.28</v>
      </c>
      <c r="I85" s="293">
        <v>0</v>
      </c>
      <c r="J85" s="273">
        <v>37400</v>
      </c>
      <c r="K85" s="273">
        <v>42500</v>
      </c>
      <c r="M85" s="56">
        <v>15000</v>
      </c>
      <c r="P85" s="56">
        <v>3200752.69</v>
      </c>
      <c r="Q85" s="100">
        <v>466226</v>
      </c>
      <c r="T85" s="100">
        <v>132158</v>
      </c>
      <c r="V85" s="124">
        <v>234178</v>
      </c>
      <c r="Z85" s="124">
        <v>72460.160000000003</v>
      </c>
      <c r="AA85" s="124">
        <v>48408.06</v>
      </c>
    </row>
    <row r="86" spans="1:27" x14ac:dyDescent="0.2">
      <c r="A86" s="56" t="s">
        <v>1661</v>
      </c>
      <c r="B86" s="123">
        <v>1036786.89</v>
      </c>
      <c r="C86" s="123">
        <v>15742</v>
      </c>
      <c r="D86" s="123">
        <v>47568.27</v>
      </c>
      <c r="F86" s="56">
        <v>238748.09</v>
      </c>
      <c r="G86" s="56">
        <v>1045691.86</v>
      </c>
      <c r="I86" s="293">
        <v>1000</v>
      </c>
      <c r="J86" s="273">
        <v>40228.49</v>
      </c>
      <c r="L86" s="273">
        <v>16.32</v>
      </c>
      <c r="M86" s="56">
        <v>376748</v>
      </c>
      <c r="O86" s="56">
        <v>-68203.58</v>
      </c>
      <c r="P86" s="56">
        <v>1975689.39</v>
      </c>
      <c r="Q86" s="100">
        <v>246227.15</v>
      </c>
      <c r="T86" s="100">
        <v>257578</v>
      </c>
      <c r="V86" s="124">
        <v>389248</v>
      </c>
      <c r="Z86" s="124">
        <v>86092.43</v>
      </c>
      <c r="AA86" s="124">
        <v>77420.56</v>
      </c>
    </row>
    <row r="87" spans="1:27" x14ac:dyDescent="0.2">
      <c r="A87" s="56" t="s">
        <v>1662</v>
      </c>
      <c r="B87" s="123">
        <v>1624695.15</v>
      </c>
      <c r="C87" s="123">
        <v>77477.2</v>
      </c>
      <c r="D87" s="123">
        <v>114691.46</v>
      </c>
      <c r="F87" s="56">
        <v>1809510.63</v>
      </c>
      <c r="G87" s="56">
        <v>867876.44</v>
      </c>
      <c r="I87" s="293">
        <v>2000</v>
      </c>
      <c r="J87" s="273">
        <v>52463.64</v>
      </c>
      <c r="L87" s="273">
        <v>107.4</v>
      </c>
      <c r="O87" s="56">
        <v>1289175.2</v>
      </c>
      <c r="P87" s="56">
        <v>3812204.74</v>
      </c>
      <c r="Q87" s="100">
        <v>519874.37</v>
      </c>
      <c r="S87" s="100">
        <v>0.35</v>
      </c>
      <c r="T87" s="100">
        <v>212044</v>
      </c>
      <c r="U87" s="100">
        <v>6000</v>
      </c>
      <c r="V87" s="124">
        <v>379284</v>
      </c>
      <c r="Z87" s="124">
        <v>210938.16</v>
      </c>
      <c r="AA87" s="124">
        <v>108286.28</v>
      </c>
    </row>
    <row r="88" spans="1:27" x14ac:dyDescent="0.2">
      <c r="A88" s="56" t="s">
        <v>1663</v>
      </c>
      <c r="B88" s="123">
        <v>1153174.0900000001</v>
      </c>
      <c r="C88" s="123">
        <v>24138</v>
      </c>
      <c r="D88" s="123">
        <v>33256.660000000003</v>
      </c>
      <c r="F88" s="56">
        <v>1771180.17</v>
      </c>
      <c r="G88" s="56">
        <v>715342.4</v>
      </c>
      <c r="I88" s="293">
        <v>6267</v>
      </c>
      <c r="J88" s="273">
        <v>65139.9</v>
      </c>
      <c r="L88" s="273">
        <v>75.88</v>
      </c>
      <c r="M88" s="56">
        <v>6800</v>
      </c>
      <c r="O88" s="56">
        <v>472685.76</v>
      </c>
      <c r="P88" s="56">
        <v>3564237.85</v>
      </c>
      <c r="Q88" s="100">
        <v>458695.81</v>
      </c>
      <c r="S88" s="100">
        <v>3.75</v>
      </c>
      <c r="T88" s="100">
        <v>215453.8</v>
      </c>
      <c r="U88" s="100">
        <v>3000</v>
      </c>
      <c r="V88" s="124">
        <v>394133.8</v>
      </c>
      <c r="Z88" s="124">
        <v>195738.85</v>
      </c>
      <c r="AA88" s="124">
        <v>69171.22</v>
      </c>
    </row>
    <row r="89" spans="1:27" x14ac:dyDescent="0.2">
      <c r="A89" s="56" t="s">
        <v>1664</v>
      </c>
      <c r="B89" s="123">
        <v>1108346.1200000001</v>
      </c>
      <c r="C89" s="123">
        <v>43393.5</v>
      </c>
      <c r="D89" s="123">
        <v>87514.02</v>
      </c>
      <c r="F89" s="56">
        <v>1071225.51</v>
      </c>
      <c r="G89" s="56">
        <v>504938.38</v>
      </c>
      <c r="I89" s="293">
        <v>700</v>
      </c>
      <c r="J89" s="273">
        <v>47127.360000000001</v>
      </c>
      <c r="L89" s="273">
        <v>0</v>
      </c>
      <c r="M89" s="56">
        <v>81899.09</v>
      </c>
      <c r="O89" s="56">
        <v>354100.5</v>
      </c>
      <c r="P89" s="56">
        <v>2080906</v>
      </c>
      <c r="Q89" s="100">
        <v>330019.21999999997</v>
      </c>
      <c r="R89" s="100">
        <v>19780</v>
      </c>
      <c r="S89" s="100">
        <v>0.45</v>
      </c>
      <c r="T89" s="100">
        <v>393167.8</v>
      </c>
      <c r="U89" s="100">
        <v>14000</v>
      </c>
      <c r="V89" s="124">
        <v>531067.80000000005</v>
      </c>
      <c r="X89" s="124">
        <v>420</v>
      </c>
      <c r="Z89" s="124">
        <v>176555.85</v>
      </c>
      <c r="AA89" s="124">
        <v>60106.96</v>
      </c>
    </row>
    <row r="90" spans="1:27" x14ac:dyDescent="0.2">
      <c r="A90" s="56" t="s">
        <v>1665</v>
      </c>
      <c r="B90" s="123">
        <v>804215.96</v>
      </c>
      <c r="C90" s="123">
        <v>17966.5</v>
      </c>
      <c r="D90" s="123">
        <v>147679.14000000001</v>
      </c>
      <c r="F90" s="56">
        <v>1062782.03</v>
      </c>
      <c r="G90" s="56">
        <v>371052.87</v>
      </c>
      <c r="I90" s="293">
        <v>0</v>
      </c>
      <c r="J90" s="273">
        <v>32351.55</v>
      </c>
      <c r="L90" s="273">
        <v>15</v>
      </c>
      <c r="O90" s="56">
        <v>-54645.36</v>
      </c>
      <c r="P90" s="56">
        <v>2304026.96</v>
      </c>
      <c r="Q90" s="100">
        <v>511943.09</v>
      </c>
      <c r="T90" s="100">
        <v>94982.5</v>
      </c>
      <c r="V90" s="124">
        <v>207622.5</v>
      </c>
      <c r="Z90" s="124">
        <v>116298.09</v>
      </c>
      <c r="AA90" s="124">
        <v>43708.76</v>
      </c>
    </row>
    <row r="91" spans="1:27" x14ac:dyDescent="0.2">
      <c r="A91" s="56" t="s">
        <v>1666</v>
      </c>
      <c r="B91" s="123">
        <v>1039866.32</v>
      </c>
      <c r="C91" s="123">
        <v>75774.75</v>
      </c>
      <c r="D91" s="123">
        <v>106520.53</v>
      </c>
      <c r="F91" s="56">
        <v>683163.45</v>
      </c>
      <c r="G91" s="56">
        <v>1015433.73</v>
      </c>
      <c r="I91" s="293">
        <v>0</v>
      </c>
      <c r="J91" s="273">
        <v>69601.31</v>
      </c>
      <c r="L91" s="273">
        <v>30450</v>
      </c>
      <c r="M91" s="56">
        <v>4350</v>
      </c>
      <c r="O91" s="56">
        <v>324510.75</v>
      </c>
      <c r="P91" s="56">
        <v>2345661.54</v>
      </c>
      <c r="Q91" s="100">
        <v>603505.11</v>
      </c>
      <c r="T91" s="100">
        <v>281953</v>
      </c>
      <c r="U91" s="100">
        <v>5043.25</v>
      </c>
      <c r="V91" s="124">
        <v>443536.25</v>
      </c>
      <c r="Z91" s="124">
        <v>222490.57</v>
      </c>
      <c r="AA91" s="124">
        <v>65928.88</v>
      </c>
    </row>
    <row r="92" spans="1:27" x14ac:dyDescent="0.2">
      <c r="A92" s="56" t="s">
        <v>1667</v>
      </c>
      <c r="B92" s="123">
        <v>479318.84</v>
      </c>
      <c r="C92" s="123">
        <v>27696.75</v>
      </c>
      <c r="D92" s="123">
        <v>72534.720000000001</v>
      </c>
      <c r="F92" s="56">
        <v>827524.11</v>
      </c>
      <c r="G92" s="56">
        <v>312500.81</v>
      </c>
      <c r="I92" s="293">
        <v>3000</v>
      </c>
      <c r="J92" s="273">
        <v>45069.97</v>
      </c>
      <c r="L92" s="273">
        <v>148263.07999999999</v>
      </c>
      <c r="M92" s="56">
        <v>2031</v>
      </c>
      <c r="O92" s="56">
        <v>67462.77</v>
      </c>
      <c r="P92" s="56">
        <v>4378498.51</v>
      </c>
      <c r="Q92" s="100">
        <v>299747.90999999997</v>
      </c>
      <c r="T92" s="100">
        <v>354984</v>
      </c>
      <c r="V92" s="124">
        <v>481064</v>
      </c>
      <c r="Z92" s="124">
        <v>119427.33</v>
      </c>
      <c r="AA92" s="124">
        <v>57243.64</v>
      </c>
    </row>
    <row r="93" spans="1:27" x14ac:dyDescent="0.2">
      <c r="A93" s="56" t="s">
        <v>1668</v>
      </c>
      <c r="B93" s="123">
        <v>659340.53</v>
      </c>
      <c r="C93" s="123">
        <v>74246</v>
      </c>
      <c r="D93" s="123">
        <v>61039.05</v>
      </c>
      <c r="F93" s="56">
        <v>1165158.22</v>
      </c>
      <c r="G93" s="56">
        <v>473723.93</v>
      </c>
      <c r="I93" s="293">
        <v>1200</v>
      </c>
      <c r="J93" s="273">
        <v>57524.15</v>
      </c>
      <c r="L93" s="273">
        <v>14800</v>
      </c>
      <c r="M93" s="56">
        <v>2304</v>
      </c>
      <c r="O93" s="56">
        <v>-200311.89</v>
      </c>
      <c r="Q93" s="100">
        <v>362763.95</v>
      </c>
      <c r="R93" s="100">
        <v>21800</v>
      </c>
      <c r="S93" s="100">
        <v>5.99</v>
      </c>
      <c r="T93" s="100">
        <v>402821</v>
      </c>
      <c r="V93" s="124">
        <v>548621</v>
      </c>
      <c r="Z93" s="124">
        <v>154555</v>
      </c>
      <c r="AA93" s="124">
        <v>57958.77</v>
      </c>
    </row>
    <row r="94" spans="1:27" x14ac:dyDescent="0.2">
      <c r="A94" s="56" t="s">
        <v>1669</v>
      </c>
      <c r="B94" s="123">
        <v>434185.41</v>
      </c>
      <c r="C94" s="123">
        <v>35041.5</v>
      </c>
      <c r="D94" s="123">
        <v>83857</v>
      </c>
      <c r="F94" s="56">
        <v>893876.28</v>
      </c>
      <c r="G94" s="56">
        <v>680649.64</v>
      </c>
      <c r="I94" s="293">
        <v>2000</v>
      </c>
      <c r="J94" s="273">
        <v>107342.91</v>
      </c>
      <c r="L94" s="273">
        <v>78877.38</v>
      </c>
      <c r="M94" s="56">
        <v>105131</v>
      </c>
      <c r="O94" s="56">
        <v>83653.66</v>
      </c>
      <c r="P94" s="56">
        <v>2028099.35</v>
      </c>
      <c r="Q94" s="100">
        <v>414889.94</v>
      </c>
      <c r="S94" s="100">
        <v>0.03</v>
      </c>
      <c r="T94" s="100">
        <v>330334</v>
      </c>
      <c r="U94" s="100">
        <v>3000</v>
      </c>
      <c r="V94" s="124">
        <v>472302</v>
      </c>
      <c r="Z94" s="124">
        <v>126269.61</v>
      </c>
      <c r="AA94" s="124">
        <v>53085.3</v>
      </c>
    </row>
    <row r="95" spans="1:27" x14ac:dyDescent="0.2">
      <c r="A95" s="56" t="s">
        <v>1670</v>
      </c>
      <c r="B95" s="123">
        <v>409769.23</v>
      </c>
      <c r="C95" s="123">
        <v>29970</v>
      </c>
      <c r="D95" s="123">
        <v>101913.65</v>
      </c>
      <c r="F95" s="56">
        <v>1923723.65</v>
      </c>
      <c r="G95" s="56">
        <v>245580.97</v>
      </c>
      <c r="I95" s="293">
        <v>1300</v>
      </c>
      <c r="J95" s="273">
        <v>71933.740000000005</v>
      </c>
      <c r="K95" s="273">
        <v>79524</v>
      </c>
      <c r="L95" s="273">
        <v>50.38</v>
      </c>
      <c r="M95" s="56">
        <v>41718</v>
      </c>
      <c r="O95" s="56">
        <v>-494673.89</v>
      </c>
      <c r="P95" s="56">
        <v>4808766.24</v>
      </c>
      <c r="Q95" s="100">
        <v>609358.36</v>
      </c>
      <c r="T95" s="100">
        <v>250750</v>
      </c>
      <c r="U95" s="100">
        <v>5000</v>
      </c>
      <c r="V95" s="124">
        <v>425190</v>
      </c>
      <c r="Z95" s="124">
        <v>184736.06</v>
      </c>
      <c r="AA95" s="124">
        <v>79498.600000000006</v>
      </c>
    </row>
    <row r="96" spans="1:27" x14ac:dyDescent="0.2">
      <c r="A96" s="56" t="s">
        <v>1671</v>
      </c>
      <c r="B96" s="123">
        <v>332089.58</v>
      </c>
      <c r="C96" s="123">
        <v>70199.5</v>
      </c>
      <c r="D96" s="123">
        <v>48593.11</v>
      </c>
      <c r="F96" s="56">
        <v>1060426.0900000001</v>
      </c>
      <c r="G96" s="56">
        <v>476315.1</v>
      </c>
      <c r="I96" s="293">
        <v>4500</v>
      </c>
      <c r="J96" s="273">
        <v>27212.62</v>
      </c>
      <c r="L96" s="273">
        <v>9064.02</v>
      </c>
      <c r="M96" s="56">
        <v>33147</v>
      </c>
      <c r="O96" s="56">
        <v>89715.19</v>
      </c>
      <c r="P96" s="56">
        <v>2574871.5499999998</v>
      </c>
      <c r="Q96" s="100">
        <v>431131.74</v>
      </c>
      <c r="R96" s="100">
        <v>30118</v>
      </c>
      <c r="T96" s="100">
        <v>349066.2</v>
      </c>
      <c r="U96" s="100">
        <v>17000</v>
      </c>
      <c r="V96" s="124">
        <v>449106.2</v>
      </c>
      <c r="Z96" s="124">
        <v>112351.6</v>
      </c>
      <c r="AA96" s="124">
        <v>50687.74</v>
      </c>
    </row>
    <row r="97" spans="1:27" x14ac:dyDescent="0.2">
      <c r="A97" s="56" t="s">
        <v>1672</v>
      </c>
      <c r="B97" s="123">
        <v>458295.85</v>
      </c>
      <c r="C97" s="123">
        <v>5963.8</v>
      </c>
      <c r="D97" s="123">
        <v>91198.7</v>
      </c>
      <c r="F97" s="56">
        <v>1153413.9099999999</v>
      </c>
      <c r="G97" s="56">
        <v>363226.09</v>
      </c>
      <c r="I97" s="293">
        <v>198912</v>
      </c>
      <c r="J97" s="273">
        <v>184095.35</v>
      </c>
      <c r="K97" s="273">
        <v>144600</v>
      </c>
      <c r="L97" s="273">
        <v>153.16999999999999</v>
      </c>
      <c r="M97" s="56">
        <v>55158.03</v>
      </c>
      <c r="O97" s="56">
        <v>-279167.78000000003</v>
      </c>
      <c r="P97" s="56">
        <v>2326634.9900000002</v>
      </c>
      <c r="Q97" s="100">
        <v>259767.44</v>
      </c>
      <c r="T97" s="100">
        <v>356376.9</v>
      </c>
      <c r="V97" s="124">
        <v>438216.9</v>
      </c>
      <c r="Z97" s="124">
        <v>85392.639999999999</v>
      </c>
      <c r="AA97" s="124">
        <v>37036.870000000003</v>
      </c>
    </row>
    <row r="98" spans="1:27" x14ac:dyDescent="0.2">
      <c r="A98" s="56" t="s">
        <v>1673</v>
      </c>
      <c r="B98" s="123">
        <v>599489.16</v>
      </c>
      <c r="C98" s="123">
        <v>201665</v>
      </c>
      <c r="D98" s="123">
        <v>80134.84</v>
      </c>
      <c r="F98" s="56">
        <v>1194897.76</v>
      </c>
      <c r="G98" s="56">
        <v>620229.1</v>
      </c>
      <c r="I98" s="293">
        <v>5530</v>
      </c>
      <c r="J98" s="273">
        <v>48643.71</v>
      </c>
      <c r="L98" s="273">
        <v>22.71</v>
      </c>
      <c r="M98" s="56">
        <v>222200</v>
      </c>
      <c r="O98" s="56">
        <v>291364.17</v>
      </c>
      <c r="P98" s="56">
        <v>2310530.36</v>
      </c>
      <c r="Q98" s="100">
        <v>460484.55</v>
      </c>
      <c r="S98" s="100">
        <v>4.4800000000000004</v>
      </c>
      <c r="T98" s="100">
        <v>247294.61</v>
      </c>
      <c r="U98" s="100">
        <v>80583.25</v>
      </c>
      <c r="V98" s="124">
        <v>422014.61</v>
      </c>
      <c r="Z98" s="124">
        <v>116965.46</v>
      </c>
      <c r="AA98" s="124">
        <v>51224.54</v>
      </c>
    </row>
    <row r="99" spans="1:27" x14ac:dyDescent="0.2">
      <c r="A99" s="56" t="s">
        <v>1772</v>
      </c>
      <c r="B99" s="123">
        <v>364917.91</v>
      </c>
      <c r="C99" s="123">
        <v>19351.75</v>
      </c>
      <c r="D99" s="123">
        <v>82248.89</v>
      </c>
      <c r="F99" s="56">
        <v>1191993.03</v>
      </c>
      <c r="G99" s="56">
        <v>208048.61</v>
      </c>
      <c r="I99" s="293">
        <v>33530</v>
      </c>
      <c r="J99" s="273">
        <v>42942.28</v>
      </c>
      <c r="L99" s="273">
        <v>64396.4</v>
      </c>
      <c r="M99" s="56">
        <v>99200</v>
      </c>
      <c r="O99" s="56">
        <v>-124489.95</v>
      </c>
      <c r="P99" s="56">
        <v>2166873.39</v>
      </c>
      <c r="Q99" s="100">
        <v>279762.71000000002</v>
      </c>
      <c r="S99" s="100">
        <v>1.72</v>
      </c>
      <c r="T99" s="100">
        <v>137238.5</v>
      </c>
      <c r="U99" s="100">
        <v>1500</v>
      </c>
      <c r="V99" s="124">
        <v>256618.5</v>
      </c>
      <c r="Z99" s="124">
        <v>105816.91</v>
      </c>
      <c r="AA99" s="124">
        <v>43500.71</v>
      </c>
    </row>
    <row r="100" spans="1:27" x14ac:dyDescent="0.2">
      <c r="A100" s="56" t="s">
        <v>1674</v>
      </c>
      <c r="B100" s="123">
        <v>598004.21</v>
      </c>
      <c r="C100" s="123">
        <v>10293.5</v>
      </c>
      <c r="D100" s="123">
        <v>146655.74</v>
      </c>
      <c r="F100" s="56">
        <v>1063661.27</v>
      </c>
      <c r="G100" s="56">
        <v>179765.67</v>
      </c>
      <c r="I100" s="293">
        <v>0</v>
      </c>
      <c r="J100" s="273">
        <v>45323</v>
      </c>
      <c r="O100" s="56">
        <v>61949.97</v>
      </c>
      <c r="P100" s="56">
        <v>1774553.91</v>
      </c>
      <c r="Q100" s="100">
        <v>334953.46000000002</v>
      </c>
      <c r="T100" s="100">
        <v>147681.20000000001</v>
      </c>
      <c r="V100" s="124">
        <v>213381.2</v>
      </c>
      <c r="Z100" s="124">
        <v>104457.54</v>
      </c>
      <c r="AA100" s="124">
        <v>44332.41</v>
      </c>
    </row>
    <row r="101" spans="1:27" x14ac:dyDescent="0.2">
      <c r="A101" s="56" t="s">
        <v>1675</v>
      </c>
      <c r="B101" s="123">
        <v>93553.47</v>
      </c>
      <c r="C101" s="123">
        <v>37500</v>
      </c>
      <c r="D101" s="123">
        <v>131053.77</v>
      </c>
      <c r="F101" s="56">
        <v>144770.63</v>
      </c>
      <c r="G101" s="56">
        <v>235758.48</v>
      </c>
      <c r="I101" s="293">
        <v>0</v>
      </c>
      <c r="J101" s="273">
        <v>58000</v>
      </c>
      <c r="L101" s="273">
        <v>1379.59</v>
      </c>
      <c r="O101" s="56">
        <v>119400.72</v>
      </c>
      <c r="P101" s="56">
        <v>1563007.5</v>
      </c>
      <c r="Q101" s="100">
        <v>127012.86</v>
      </c>
      <c r="T101" s="100">
        <v>252427</v>
      </c>
      <c r="V101" s="124">
        <v>386977</v>
      </c>
      <c r="Z101" s="124">
        <v>117726.18</v>
      </c>
      <c r="AA101" s="124">
        <v>27917.7</v>
      </c>
    </row>
    <row r="102" spans="1:27" x14ac:dyDescent="0.2">
      <c r="A102" s="56" t="s">
        <v>1676</v>
      </c>
      <c r="B102" s="123">
        <v>304479.49</v>
      </c>
      <c r="C102" s="123">
        <v>15317</v>
      </c>
      <c r="D102" s="123">
        <v>82709.36</v>
      </c>
      <c r="F102" s="56">
        <v>396188.52</v>
      </c>
      <c r="G102" s="56">
        <v>202485.81</v>
      </c>
      <c r="I102" s="293">
        <v>0</v>
      </c>
      <c r="J102" s="273">
        <v>58570</v>
      </c>
      <c r="O102" s="56">
        <v>-66280.710000000006</v>
      </c>
      <c r="P102" s="56">
        <v>2046781.46</v>
      </c>
      <c r="Q102" s="100">
        <v>338760.67</v>
      </c>
      <c r="R102" s="100">
        <v>25000</v>
      </c>
      <c r="T102" s="100">
        <v>201915</v>
      </c>
      <c r="V102" s="124">
        <v>286835</v>
      </c>
      <c r="Z102" s="124">
        <v>44268.959999999999</v>
      </c>
      <c r="AA102" s="124">
        <v>29216.98</v>
      </c>
    </row>
    <row r="103" spans="1:27" x14ac:dyDescent="0.2">
      <c r="A103" s="56" t="s">
        <v>1677</v>
      </c>
      <c r="B103" s="123">
        <v>467643.65</v>
      </c>
      <c r="C103" s="123">
        <v>3976.5</v>
      </c>
      <c r="D103" s="123">
        <v>45716.82</v>
      </c>
      <c r="F103" s="56">
        <v>879925.72</v>
      </c>
      <c r="G103" s="56">
        <v>297367.65000000002</v>
      </c>
      <c r="I103" s="293"/>
      <c r="J103" s="273">
        <v>24300</v>
      </c>
      <c r="O103" s="56">
        <v>110707.08</v>
      </c>
      <c r="P103" s="56">
        <v>3243756.17</v>
      </c>
      <c r="Q103" s="100">
        <v>443427.06</v>
      </c>
      <c r="T103" s="100">
        <v>201953.5</v>
      </c>
      <c r="V103" s="124">
        <v>283003.5</v>
      </c>
      <c r="Z103" s="124">
        <v>89757.05</v>
      </c>
      <c r="AA103" s="124">
        <v>44391.22</v>
      </c>
    </row>
    <row r="104" spans="1:27" x14ac:dyDescent="0.2">
      <c r="A104" s="56" t="s">
        <v>1678</v>
      </c>
      <c r="B104" s="123">
        <v>362472.82</v>
      </c>
      <c r="C104" s="123">
        <v>8495</v>
      </c>
      <c r="D104" s="123">
        <v>38377.21</v>
      </c>
      <c r="F104" s="56">
        <v>228327.33</v>
      </c>
      <c r="G104" s="56">
        <v>186148.96</v>
      </c>
      <c r="I104" s="293">
        <v>3500</v>
      </c>
      <c r="J104" s="273">
        <v>48450</v>
      </c>
      <c r="K104" s="273">
        <v>4000</v>
      </c>
      <c r="L104" s="273">
        <v>72.900000000000006</v>
      </c>
      <c r="O104" s="56">
        <v>34828.51</v>
      </c>
      <c r="P104" s="56">
        <v>2614880.33</v>
      </c>
      <c r="Q104" s="100">
        <v>303939.78999999998</v>
      </c>
      <c r="T104" s="100">
        <v>139622</v>
      </c>
      <c r="V104" s="124">
        <v>201962</v>
      </c>
      <c r="Z104" s="124">
        <v>101908.5</v>
      </c>
      <c r="AA104" s="124">
        <v>44274.3</v>
      </c>
    </row>
    <row r="105" spans="1:27" x14ac:dyDescent="0.2">
      <c r="A105" s="56" t="s">
        <v>1773</v>
      </c>
      <c r="B105" s="123">
        <v>314509.84999999998</v>
      </c>
      <c r="C105" s="123">
        <v>6303.5</v>
      </c>
      <c r="D105" s="123">
        <v>42960.57</v>
      </c>
      <c r="F105" s="56">
        <v>531441.11</v>
      </c>
      <c r="G105" s="56">
        <v>260417.25</v>
      </c>
      <c r="I105" s="293">
        <v>0</v>
      </c>
      <c r="J105" s="273">
        <v>36450</v>
      </c>
      <c r="O105" s="56">
        <v>90652.78</v>
      </c>
      <c r="P105" s="56">
        <v>1695120.4</v>
      </c>
      <c r="Q105" s="100">
        <v>239354.21</v>
      </c>
      <c r="T105" s="100">
        <v>205320</v>
      </c>
      <c r="V105" s="124">
        <v>263340</v>
      </c>
      <c r="Z105" s="124">
        <v>64454.31</v>
      </c>
      <c r="AA105" s="124">
        <v>43963.14</v>
      </c>
    </row>
    <row r="106" spans="1:27" x14ac:dyDescent="0.2">
      <c r="A106" s="56" t="s">
        <v>1679</v>
      </c>
      <c r="B106" s="123">
        <v>544615.47</v>
      </c>
      <c r="C106" s="123">
        <v>47652</v>
      </c>
      <c r="D106" s="123">
        <v>46145.84</v>
      </c>
      <c r="F106" s="56">
        <v>631191.86</v>
      </c>
      <c r="G106" s="56">
        <v>175436.55</v>
      </c>
      <c r="I106" s="293">
        <v>4890</v>
      </c>
      <c r="J106" s="273">
        <v>72230</v>
      </c>
      <c r="K106" s="273">
        <v>40000</v>
      </c>
      <c r="L106" s="273">
        <v>721.4</v>
      </c>
      <c r="P106" s="56">
        <v>1187793.3799999999</v>
      </c>
      <c r="Q106" s="100">
        <v>171200.16</v>
      </c>
      <c r="T106" s="100">
        <v>173760</v>
      </c>
      <c r="V106" s="124">
        <v>224600</v>
      </c>
      <c r="Z106" s="124">
        <v>112521.72</v>
      </c>
      <c r="AA106" s="124">
        <v>36795.019999999997</v>
      </c>
    </row>
    <row r="107" spans="1:27" x14ac:dyDescent="0.2">
      <c r="A107" s="56" t="s">
        <v>1680</v>
      </c>
      <c r="B107" s="123">
        <v>675850.09</v>
      </c>
      <c r="C107" s="123">
        <v>74331.899999999994</v>
      </c>
      <c r="D107" s="123">
        <v>96981.68</v>
      </c>
      <c r="F107" s="56">
        <v>662212.18999999994</v>
      </c>
      <c r="G107" s="56">
        <v>1158495.23</v>
      </c>
      <c r="I107" s="293">
        <v>15030</v>
      </c>
      <c r="J107" s="273">
        <v>66850</v>
      </c>
      <c r="L107" s="273">
        <v>804.32</v>
      </c>
      <c r="P107" s="56">
        <v>4005245.62</v>
      </c>
      <c r="Q107" s="100">
        <v>509688.93</v>
      </c>
      <c r="T107" s="100">
        <v>358460</v>
      </c>
      <c r="V107" s="124">
        <v>491600</v>
      </c>
      <c r="Z107" s="124">
        <v>227708.68</v>
      </c>
      <c r="AA107" s="124">
        <v>85272.320000000007</v>
      </c>
    </row>
    <row r="108" spans="1:27" x14ac:dyDescent="0.2">
      <c r="A108" s="56" t="s">
        <v>1681</v>
      </c>
      <c r="B108" s="123">
        <v>576409.23</v>
      </c>
      <c r="C108" s="123">
        <v>16910.25</v>
      </c>
      <c r="D108" s="123">
        <v>77257.679999999993</v>
      </c>
      <c r="F108" s="56">
        <v>1103505.57</v>
      </c>
      <c r="G108" s="56">
        <v>876907.97</v>
      </c>
      <c r="I108" s="293">
        <v>14180</v>
      </c>
      <c r="J108" s="273">
        <v>49800</v>
      </c>
      <c r="L108" s="273">
        <v>2265.73</v>
      </c>
      <c r="P108" s="56">
        <v>2324775.44</v>
      </c>
      <c r="Q108" s="100">
        <v>387068.37</v>
      </c>
      <c r="T108" s="100">
        <v>368980</v>
      </c>
      <c r="V108" s="124">
        <v>499220</v>
      </c>
      <c r="Z108" s="124">
        <v>186818</v>
      </c>
      <c r="AA108" s="124">
        <v>79965.399999999994</v>
      </c>
    </row>
    <row r="109" spans="1:27" x14ac:dyDescent="0.2">
      <c r="A109" s="56" t="s">
        <v>1682</v>
      </c>
      <c r="B109" s="123">
        <v>911221.51</v>
      </c>
      <c r="C109" s="123">
        <v>351625</v>
      </c>
      <c r="D109" s="123">
        <v>67049.63</v>
      </c>
      <c r="F109" s="56">
        <v>928597.51</v>
      </c>
      <c r="G109" s="56">
        <v>391329.56</v>
      </c>
      <c r="I109" s="293">
        <v>8500</v>
      </c>
      <c r="J109" s="273">
        <v>343201.63</v>
      </c>
      <c r="K109" s="273">
        <v>299850</v>
      </c>
      <c r="L109" s="273">
        <v>733.94</v>
      </c>
      <c r="P109" s="56">
        <v>2600171.63</v>
      </c>
      <c r="Q109" s="100">
        <v>276166.3</v>
      </c>
      <c r="T109" s="100">
        <v>253480</v>
      </c>
      <c r="V109" s="124">
        <v>375140</v>
      </c>
      <c r="Z109" s="124">
        <v>120953.88</v>
      </c>
      <c r="AA109" s="124">
        <v>64341.54</v>
      </c>
    </row>
    <row r="110" spans="1:27" ht="15" customHeight="1" x14ac:dyDescent="0.2">
      <c r="A110" s="56" t="s">
        <v>1683</v>
      </c>
      <c r="B110" s="123">
        <v>1010521.89</v>
      </c>
      <c r="C110" s="123">
        <v>128715.99</v>
      </c>
      <c r="D110" s="123">
        <v>295755.24</v>
      </c>
      <c r="F110" s="56">
        <v>41542.75</v>
      </c>
      <c r="G110" s="56">
        <v>236753.87</v>
      </c>
      <c r="I110" s="293"/>
      <c r="J110" s="273">
        <v>51768.15</v>
      </c>
      <c r="K110" s="273">
        <v>15000</v>
      </c>
      <c r="O110" s="56">
        <v>54307</v>
      </c>
      <c r="P110" s="56">
        <v>961037.76</v>
      </c>
      <c r="Q110" s="100">
        <v>546461.18999999994</v>
      </c>
      <c r="T110" s="100">
        <v>261744</v>
      </c>
      <c r="U110" s="100">
        <v>7558.36</v>
      </c>
      <c r="V110" s="124">
        <v>374894</v>
      </c>
      <c r="Z110" s="124">
        <v>85771.87</v>
      </c>
      <c r="AA110" s="124">
        <v>21071.42</v>
      </c>
    </row>
    <row r="111" spans="1:27" x14ac:dyDescent="0.2">
      <c r="A111" s="56" t="s">
        <v>1684</v>
      </c>
      <c r="B111" s="123">
        <v>374548.28</v>
      </c>
      <c r="C111" s="123">
        <v>15713</v>
      </c>
      <c r="D111" s="123">
        <v>80402.429999999993</v>
      </c>
      <c r="F111" s="56">
        <v>34443.03</v>
      </c>
      <c r="G111" s="56">
        <v>327890.27</v>
      </c>
      <c r="I111" s="293"/>
      <c r="J111" s="273">
        <v>44503.63</v>
      </c>
      <c r="K111" s="273">
        <v>10000</v>
      </c>
      <c r="M111" s="56">
        <v>96810</v>
      </c>
      <c r="P111" s="56">
        <v>852668.5</v>
      </c>
      <c r="Q111" s="100">
        <v>352479.06</v>
      </c>
      <c r="R111" s="100">
        <v>64980</v>
      </c>
      <c r="T111" s="100">
        <v>201168.6</v>
      </c>
      <c r="U111" s="100">
        <v>26578.6</v>
      </c>
      <c r="V111" s="124">
        <v>259648.6</v>
      </c>
      <c r="Z111" s="124">
        <v>77612.83</v>
      </c>
      <c r="AA111" s="124">
        <v>26288.32</v>
      </c>
    </row>
    <row r="112" spans="1:27" x14ac:dyDescent="0.2">
      <c r="A112" s="56" t="s">
        <v>1685</v>
      </c>
      <c r="B112" s="123">
        <v>549006.66</v>
      </c>
      <c r="C112" s="123">
        <v>115789.7</v>
      </c>
      <c r="D112" s="123">
        <v>64889.66</v>
      </c>
      <c r="F112" s="56">
        <v>675119.52</v>
      </c>
      <c r="G112" s="56">
        <v>131633.10999999999</v>
      </c>
      <c r="I112" s="293"/>
      <c r="J112" s="273">
        <v>38494.33</v>
      </c>
      <c r="M112" s="56">
        <v>132000</v>
      </c>
      <c r="P112" s="56">
        <v>1993338.97</v>
      </c>
      <c r="Q112" s="100">
        <v>339846.97</v>
      </c>
      <c r="T112" s="100">
        <v>266889</v>
      </c>
      <c r="U112" s="100">
        <v>1864</v>
      </c>
      <c r="V112" s="124">
        <v>326842</v>
      </c>
      <c r="Z112" s="124">
        <v>62139.48</v>
      </c>
      <c r="AA112" s="124">
        <v>22285.040000000001</v>
      </c>
    </row>
    <row r="113" spans="1:30" x14ac:dyDescent="0.2">
      <c r="A113" s="56" t="s">
        <v>1686</v>
      </c>
      <c r="B113" s="123">
        <v>656526.38</v>
      </c>
      <c r="C113" s="123">
        <v>168916.87</v>
      </c>
      <c r="D113" s="123">
        <v>117950.44</v>
      </c>
      <c r="F113" s="56">
        <v>7470.69</v>
      </c>
      <c r="G113" s="56">
        <v>121413.4</v>
      </c>
      <c r="I113" s="293"/>
      <c r="J113" s="273">
        <v>44456.9</v>
      </c>
      <c r="K113" s="273">
        <v>15000</v>
      </c>
      <c r="P113" s="56">
        <v>3276385.87</v>
      </c>
      <c r="Q113" s="100">
        <v>392713.35</v>
      </c>
      <c r="T113" s="100">
        <v>33284</v>
      </c>
      <c r="U113" s="100">
        <v>4834.92</v>
      </c>
      <c r="V113" s="124">
        <v>121454</v>
      </c>
      <c r="Z113" s="124">
        <v>57985.8</v>
      </c>
      <c r="AA113" s="124">
        <v>34196.42</v>
      </c>
      <c r="AD113" s="124">
        <v>1797</v>
      </c>
    </row>
    <row r="114" spans="1:30" x14ac:dyDescent="0.2">
      <c r="A114" s="56" t="s">
        <v>1687</v>
      </c>
      <c r="B114" s="123">
        <v>493975.03999999998</v>
      </c>
      <c r="C114" s="123">
        <v>8438.84</v>
      </c>
      <c r="D114" s="123">
        <v>188026.45</v>
      </c>
      <c r="F114" s="56">
        <v>914100.36</v>
      </c>
      <c r="G114" s="56">
        <v>834586.44</v>
      </c>
      <c r="I114" s="293"/>
      <c r="J114" s="273">
        <v>41902.28</v>
      </c>
      <c r="O114" s="56">
        <v>1199.99</v>
      </c>
      <c r="P114" s="56">
        <v>3690825.96</v>
      </c>
      <c r="Q114" s="100">
        <v>387432.49</v>
      </c>
      <c r="T114" s="100">
        <v>230482</v>
      </c>
      <c r="U114" s="100">
        <v>8132.16</v>
      </c>
      <c r="V114" s="124">
        <v>299937</v>
      </c>
      <c r="Z114" s="124">
        <v>82693.34</v>
      </c>
      <c r="AA114" s="124">
        <v>58949.06</v>
      </c>
    </row>
    <row r="115" spans="1:30" x14ac:dyDescent="0.2">
      <c r="A115" s="56" t="s">
        <v>1688</v>
      </c>
      <c r="B115" s="123">
        <v>984940.14</v>
      </c>
      <c r="C115" s="123">
        <v>64426.62</v>
      </c>
      <c r="D115" s="123">
        <v>91766.18</v>
      </c>
      <c r="F115" s="56">
        <v>138422.19</v>
      </c>
      <c r="G115" s="56">
        <v>181094.98</v>
      </c>
      <c r="I115" s="293"/>
      <c r="J115" s="273">
        <v>34550.6</v>
      </c>
      <c r="M115" s="56">
        <v>81500</v>
      </c>
      <c r="O115" s="56">
        <v>600</v>
      </c>
      <c r="P115" s="56">
        <v>1854865.59</v>
      </c>
      <c r="Q115" s="100">
        <v>347430.74</v>
      </c>
      <c r="T115" s="100">
        <v>220102</v>
      </c>
      <c r="U115" s="100">
        <v>5136.32</v>
      </c>
      <c r="V115" s="124">
        <v>283548</v>
      </c>
      <c r="Z115" s="124">
        <v>59246.86</v>
      </c>
      <c r="AA115" s="124">
        <v>20736.78</v>
      </c>
    </row>
    <row r="116" spans="1:30" x14ac:dyDescent="0.2">
      <c r="A116" s="56" t="s">
        <v>1689</v>
      </c>
      <c r="B116" s="123">
        <v>1191734.8500000001</v>
      </c>
      <c r="C116" s="123">
        <v>144264.5</v>
      </c>
      <c r="D116" s="123">
        <v>210138.63</v>
      </c>
      <c r="F116" s="56">
        <v>439954.39</v>
      </c>
      <c r="G116" s="56">
        <v>939602.47</v>
      </c>
      <c r="I116" s="293"/>
      <c r="J116" s="273">
        <v>39273.54</v>
      </c>
      <c r="K116" s="273">
        <v>5000</v>
      </c>
      <c r="L116" s="273">
        <v>40000</v>
      </c>
      <c r="M116" s="56">
        <v>456242</v>
      </c>
      <c r="P116" s="56">
        <v>1808375.97</v>
      </c>
      <c r="Q116" s="100">
        <v>347189.11</v>
      </c>
      <c r="T116" s="100">
        <v>138327</v>
      </c>
      <c r="U116" s="100">
        <v>7518.72</v>
      </c>
      <c r="V116" s="124">
        <v>204467</v>
      </c>
      <c r="X116" s="124">
        <v>18400</v>
      </c>
      <c r="Z116" s="124">
        <v>69135.240000000005</v>
      </c>
      <c r="AA116" s="124">
        <v>41259.06</v>
      </c>
    </row>
    <row r="117" spans="1:30" x14ac:dyDescent="0.2">
      <c r="A117" s="56" t="s">
        <v>1690</v>
      </c>
      <c r="B117" s="123">
        <v>669666.32999999996</v>
      </c>
      <c r="C117" s="123">
        <v>69716.77</v>
      </c>
      <c r="D117" s="123">
        <v>212268.57</v>
      </c>
      <c r="F117" s="56">
        <v>337974.17</v>
      </c>
      <c r="G117" s="56">
        <v>442583</v>
      </c>
      <c r="I117" s="293"/>
      <c r="J117" s="273">
        <v>46288.63</v>
      </c>
      <c r="K117" s="273">
        <v>15000</v>
      </c>
      <c r="M117" s="56">
        <v>112120</v>
      </c>
      <c r="O117" s="56">
        <v>5200</v>
      </c>
      <c r="P117" s="56">
        <v>2329931.42</v>
      </c>
      <c r="Q117" s="100">
        <v>403549.31</v>
      </c>
      <c r="T117" s="100">
        <v>222880</v>
      </c>
      <c r="U117" s="100">
        <v>7950.06</v>
      </c>
      <c r="V117" s="124">
        <v>283760</v>
      </c>
      <c r="Z117" s="124">
        <v>84515.82</v>
      </c>
      <c r="AA117" s="124">
        <v>30941.9</v>
      </c>
      <c r="AC117" s="124">
        <v>46040.1</v>
      </c>
    </row>
    <row r="118" spans="1:30" x14ac:dyDescent="0.2">
      <c r="A118" s="56" t="s">
        <v>1691</v>
      </c>
      <c r="B118" s="123">
        <v>353555.36</v>
      </c>
      <c r="C118" s="123">
        <v>8914.1</v>
      </c>
      <c r="D118" s="123">
        <v>44918.26</v>
      </c>
      <c r="F118" s="56">
        <v>1477613.84</v>
      </c>
      <c r="G118" s="56">
        <v>393778.91</v>
      </c>
      <c r="I118" s="293">
        <v>309000</v>
      </c>
      <c r="J118" s="273">
        <v>56820.35</v>
      </c>
      <c r="K118" s="273">
        <v>15000</v>
      </c>
      <c r="L118" s="273">
        <v>50000</v>
      </c>
      <c r="M118" s="56">
        <v>100500</v>
      </c>
      <c r="P118" s="56">
        <v>857017.52</v>
      </c>
      <c r="Q118" s="100">
        <v>400782.23</v>
      </c>
      <c r="T118" s="100">
        <v>136101</v>
      </c>
      <c r="U118" s="100">
        <v>9778.8799999999992</v>
      </c>
      <c r="V118" s="124">
        <v>209669</v>
      </c>
      <c r="Z118" s="124">
        <v>69325.119999999995</v>
      </c>
      <c r="AA118" s="124">
        <v>33048.94</v>
      </c>
    </row>
    <row r="119" spans="1:30" x14ac:dyDescent="0.2">
      <c r="A119" s="56" t="s">
        <v>1774</v>
      </c>
      <c r="B119" s="123">
        <v>264151.09999999998</v>
      </c>
      <c r="C119" s="123">
        <v>8351.35</v>
      </c>
      <c r="D119" s="123">
        <v>144268.66</v>
      </c>
      <c r="F119" s="56">
        <v>988859.27</v>
      </c>
      <c r="G119" s="56">
        <v>105711.87</v>
      </c>
      <c r="I119" s="293">
        <v>130000</v>
      </c>
      <c r="J119" s="273">
        <v>37005.949999999997</v>
      </c>
      <c r="M119" s="56">
        <v>40000</v>
      </c>
      <c r="P119" s="56">
        <v>2768353.45</v>
      </c>
      <c r="Q119" s="100">
        <v>303168.94</v>
      </c>
      <c r="T119" s="100">
        <v>110628</v>
      </c>
      <c r="U119" s="100">
        <v>4542.3999999999996</v>
      </c>
      <c r="V119" s="124">
        <v>156476</v>
      </c>
      <c r="Z119" s="124">
        <v>51080.69</v>
      </c>
      <c r="AA119" s="124">
        <v>29006</v>
      </c>
    </row>
    <row r="120" spans="1:30" x14ac:dyDescent="0.2">
      <c r="A120" s="56" t="s">
        <v>1775</v>
      </c>
      <c r="B120" s="123">
        <v>261213.55</v>
      </c>
      <c r="C120" s="123">
        <v>4007.4</v>
      </c>
      <c r="D120" s="123">
        <v>38067.26</v>
      </c>
      <c r="F120" s="56">
        <v>371939.29</v>
      </c>
      <c r="G120" s="56">
        <v>142075.98000000001</v>
      </c>
      <c r="I120" s="293">
        <v>60000</v>
      </c>
      <c r="J120" s="273">
        <v>44998</v>
      </c>
      <c r="M120" s="56">
        <v>43050</v>
      </c>
      <c r="O120" s="56">
        <v>8070</v>
      </c>
      <c r="P120" s="56">
        <v>3313708.59</v>
      </c>
      <c r="Q120" s="100">
        <v>346065.66</v>
      </c>
      <c r="T120" s="100">
        <v>231448</v>
      </c>
      <c r="U120" s="100">
        <v>4927.0200000000004</v>
      </c>
      <c r="V120" s="124">
        <v>268368</v>
      </c>
      <c r="Z120" s="124">
        <v>97414.38</v>
      </c>
      <c r="AA120" s="124">
        <v>12449.78</v>
      </c>
    </row>
    <row r="121" spans="1:30" x14ac:dyDescent="0.2">
      <c r="A121" s="56" t="s">
        <v>1787</v>
      </c>
      <c r="B121" s="123">
        <v>765243.41</v>
      </c>
      <c r="C121" s="123">
        <v>4004.7</v>
      </c>
      <c r="D121" s="123">
        <v>47240.98</v>
      </c>
      <c r="F121" s="56">
        <v>710903.79</v>
      </c>
      <c r="G121" s="56">
        <v>71689.850000000006</v>
      </c>
      <c r="I121" s="293">
        <v>0</v>
      </c>
      <c r="J121" s="273">
        <v>34486.36</v>
      </c>
      <c r="K121" s="273">
        <v>120000</v>
      </c>
      <c r="P121" s="56">
        <v>3532326.06</v>
      </c>
      <c r="Q121" s="100">
        <v>584235.27</v>
      </c>
      <c r="T121" s="100">
        <v>181041</v>
      </c>
      <c r="U121" s="100">
        <v>4765.92</v>
      </c>
      <c r="V121" s="124">
        <v>228971</v>
      </c>
      <c r="Z121" s="124">
        <v>143378.42000000001</v>
      </c>
      <c r="AA121" s="124">
        <v>32194.3</v>
      </c>
    </row>
    <row r="122" spans="1:30" x14ac:dyDescent="0.2">
      <c r="A122" s="56" t="s">
        <v>1692</v>
      </c>
      <c r="B122" s="123">
        <v>513726.98</v>
      </c>
      <c r="C122" s="123">
        <v>0</v>
      </c>
      <c r="D122" s="123">
        <v>272301.12</v>
      </c>
      <c r="F122" s="56">
        <v>1188404.19</v>
      </c>
      <c r="G122" s="56">
        <v>572338.52</v>
      </c>
      <c r="I122" s="293">
        <v>0</v>
      </c>
      <c r="J122" s="273">
        <v>56645.43</v>
      </c>
      <c r="L122" s="273">
        <v>165015.41</v>
      </c>
      <c r="N122" s="56">
        <v>431805.14</v>
      </c>
      <c r="O122" s="56">
        <v>380722.05</v>
      </c>
      <c r="P122" s="56">
        <v>1454124.22</v>
      </c>
      <c r="Q122" s="100">
        <v>489691.74</v>
      </c>
      <c r="T122" s="100">
        <v>182086</v>
      </c>
      <c r="V122" s="124">
        <v>347666</v>
      </c>
      <c r="Z122" s="124">
        <v>200106.72</v>
      </c>
      <c r="AA122" s="124">
        <v>57514.46</v>
      </c>
    </row>
    <row r="123" spans="1:30" x14ac:dyDescent="0.2">
      <c r="A123" s="56" t="s">
        <v>1693</v>
      </c>
      <c r="B123" s="123">
        <v>397250.15</v>
      </c>
      <c r="C123" s="123">
        <v>0</v>
      </c>
      <c r="D123" s="123">
        <v>101558.13</v>
      </c>
      <c r="F123" s="56">
        <v>152203.09</v>
      </c>
      <c r="G123" s="56">
        <v>306555.21999999997</v>
      </c>
      <c r="I123" s="293">
        <v>6000</v>
      </c>
      <c r="J123" s="273">
        <v>41839.800000000003</v>
      </c>
      <c r="L123" s="273">
        <v>315.27</v>
      </c>
      <c r="M123" s="56">
        <v>94000</v>
      </c>
      <c r="N123" s="56">
        <v>324701.88</v>
      </c>
      <c r="P123" s="56">
        <v>5145573.0199999996</v>
      </c>
      <c r="Q123" s="100">
        <v>204956.75</v>
      </c>
      <c r="T123" s="100">
        <v>380302</v>
      </c>
      <c r="V123" s="124">
        <v>496422</v>
      </c>
      <c r="Z123" s="124">
        <v>124268.06</v>
      </c>
      <c r="AA123" s="124">
        <v>18566.46</v>
      </c>
    </row>
    <row r="124" spans="1:30" x14ac:dyDescent="0.2">
      <c r="A124" s="56" t="s">
        <v>1694</v>
      </c>
      <c r="B124" s="123">
        <v>102531.3</v>
      </c>
      <c r="C124" s="123">
        <v>75076</v>
      </c>
      <c r="D124" s="123">
        <v>65231.6</v>
      </c>
      <c r="F124" s="56">
        <v>2</v>
      </c>
      <c r="G124" s="56">
        <v>-19992.28</v>
      </c>
      <c r="I124" s="293">
        <v>0</v>
      </c>
      <c r="J124" s="273">
        <v>33500</v>
      </c>
      <c r="L124" s="273">
        <v>106000</v>
      </c>
      <c r="P124" s="56">
        <v>2682156.15</v>
      </c>
      <c r="Q124" s="100">
        <v>254928</v>
      </c>
      <c r="T124" s="100">
        <v>65880</v>
      </c>
      <c r="V124" s="124">
        <v>153500</v>
      </c>
      <c r="Z124" s="124">
        <v>73436.17</v>
      </c>
      <c r="AA124" s="124">
        <v>29999.52</v>
      </c>
    </row>
    <row r="125" spans="1:30" ht="15.75" customHeight="1" x14ac:dyDescent="0.2">
      <c r="A125" s="56" t="s">
        <v>1695</v>
      </c>
      <c r="B125" s="123">
        <v>306422.94</v>
      </c>
      <c r="C125" s="123">
        <v>0</v>
      </c>
      <c r="D125" s="123">
        <v>92197.72</v>
      </c>
      <c r="F125" s="56">
        <v>597643.86</v>
      </c>
      <c r="G125" s="56">
        <v>51698.35</v>
      </c>
      <c r="I125" s="293">
        <v>0</v>
      </c>
      <c r="J125" s="273">
        <v>50993.9</v>
      </c>
      <c r="L125" s="273">
        <v>55000</v>
      </c>
      <c r="O125" s="56">
        <v>-1215771.3999999999</v>
      </c>
      <c r="P125" s="56">
        <v>2132666.9300000002</v>
      </c>
      <c r="Q125" s="100">
        <v>237373</v>
      </c>
      <c r="T125" s="100">
        <v>193494</v>
      </c>
      <c r="V125" s="124">
        <v>253114</v>
      </c>
      <c r="Z125" s="124">
        <v>70781.279999999999</v>
      </c>
      <c r="AA125" s="124">
        <v>26198.28</v>
      </c>
    </row>
    <row r="126" spans="1:30" x14ac:dyDescent="0.2">
      <c r="A126" s="56" t="s">
        <v>1696</v>
      </c>
      <c r="B126" s="123">
        <v>902787.8</v>
      </c>
      <c r="C126" s="123">
        <v>12950.69</v>
      </c>
      <c r="D126" s="123">
        <v>89108.78</v>
      </c>
      <c r="F126" s="56">
        <v>944861.87</v>
      </c>
      <c r="G126" s="56">
        <v>278266.86</v>
      </c>
      <c r="I126" s="293">
        <v>3000</v>
      </c>
      <c r="J126" s="273">
        <v>46326.38</v>
      </c>
      <c r="M126" s="56">
        <v>100000</v>
      </c>
      <c r="P126" s="56">
        <v>2748053.22</v>
      </c>
      <c r="Q126" s="100">
        <v>154861.63</v>
      </c>
      <c r="T126" s="100">
        <v>232540</v>
      </c>
      <c r="V126" s="124">
        <v>325480</v>
      </c>
      <c r="Z126" s="124">
        <v>127219.7</v>
      </c>
      <c r="AA126" s="124">
        <v>26298</v>
      </c>
    </row>
    <row r="127" spans="1:30" x14ac:dyDescent="0.2">
      <c r="A127" s="56" t="s">
        <v>1697</v>
      </c>
      <c r="B127" s="123">
        <v>843490.05</v>
      </c>
      <c r="C127" s="123">
        <v>0</v>
      </c>
      <c r="D127" s="123">
        <v>65625.81</v>
      </c>
      <c r="F127" s="56">
        <v>290948.88</v>
      </c>
      <c r="G127" s="56">
        <v>551308.14</v>
      </c>
      <c r="I127" s="293">
        <v>0</v>
      </c>
      <c r="J127" s="273">
        <v>56316.33</v>
      </c>
      <c r="L127" s="273">
        <v>5000</v>
      </c>
      <c r="N127" s="56">
        <v>592794.93999999994</v>
      </c>
      <c r="P127" s="56">
        <v>2326269.85</v>
      </c>
      <c r="Q127" s="100">
        <v>166827.5</v>
      </c>
      <c r="S127" s="100">
        <v>3.86</v>
      </c>
      <c r="T127" s="100">
        <v>109333</v>
      </c>
      <c r="V127" s="124">
        <v>201393</v>
      </c>
      <c r="Z127" s="124">
        <v>84951</v>
      </c>
      <c r="AA127" s="124">
        <v>12906.59</v>
      </c>
    </row>
    <row r="128" spans="1:30" x14ac:dyDescent="0.2">
      <c r="A128" s="56" t="s">
        <v>1698</v>
      </c>
      <c r="B128" s="123">
        <v>205467.24</v>
      </c>
      <c r="C128" s="123">
        <v>0</v>
      </c>
      <c r="D128" s="123">
        <v>130649.2</v>
      </c>
      <c r="F128" s="56">
        <v>2312492.61</v>
      </c>
      <c r="G128" s="56">
        <v>109244.22</v>
      </c>
      <c r="I128" s="293"/>
      <c r="J128" s="273">
        <v>31249.99</v>
      </c>
      <c r="L128" s="273">
        <v>18.940000000000001</v>
      </c>
      <c r="P128" s="56">
        <v>3580405.02</v>
      </c>
      <c r="Q128" s="100">
        <v>126304</v>
      </c>
      <c r="T128" s="100">
        <v>245077</v>
      </c>
      <c r="V128" s="124">
        <v>333617</v>
      </c>
      <c r="Z128" s="124">
        <v>80429.03</v>
      </c>
      <c r="AA128" s="124">
        <v>16059.62</v>
      </c>
    </row>
    <row r="129" spans="1:30" x14ac:dyDescent="0.2">
      <c r="A129" s="56" t="s">
        <v>1699</v>
      </c>
      <c r="B129" s="123">
        <v>667498.72</v>
      </c>
      <c r="C129" s="123">
        <v>71455.75</v>
      </c>
      <c r="D129" s="123">
        <v>78249.64</v>
      </c>
      <c r="F129" s="56">
        <v>435844.08</v>
      </c>
      <c r="G129" s="56">
        <v>43760.82</v>
      </c>
      <c r="I129" s="293"/>
      <c r="J129" s="273">
        <v>9200</v>
      </c>
      <c r="L129" s="273">
        <v>150000</v>
      </c>
      <c r="N129" s="56">
        <v>1275271.24</v>
      </c>
      <c r="P129" s="56">
        <v>2242898.44</v>
      </c>
      <c r="Q129" s="100">
        <v>86626.75</v>
      </c>
      <c r="T129" s="100">
        <v>259740</v>
      </c>
      <c r="U129" s="100">
        <v>10</v>
      </c>
      <c r="V129" s="124">
        <v>296320</v>
      </c>
      <c r="Z129" s="124">
        <v>146089.60999999999</v>
      </c>
      <c r="AA129" s="124">
        <v>15647</v>
      </c>
    </row>
    <row r="130" spans="1:30" x14ac:dyDescent="0.2">
      <c r="A130" s="56" t="s">
        <v>1776</v>
      </c>
      <c r="B130" s="123">
        <v>232262.57</v>
      </c>
      <c r="C130" s="123">
        <v>7405.5</v>
      </c>
      <c r="D130" s="123">
        <v>107490.68</v>
      </c>
      <c r="F130" s="56">
        <v>1375364</v>
      </c>
      <c r="G130" s="56">
        <v>645899.02</v>
      </c>
      <c r="I130" s="293"/>
      <c r="J130" s="273">
        <v>37518.89</v>
      </c>
      <c r="N130" s="56">
        <v>-2895289.86</v>
      </c>
      <c r="P130" s="56">
        <v>3888577.01</v>
      </c>
      <c r="Q130" s="100">
        <v>219110</v>
      </c>
      <c r="T130" s="100">
        <v>213423</v>
      </c>
      <c r="V130" s="124">
        <v>294263</v>
      </c>
      <c r="Z130" s="124">
        <v>114428.89</v>
      </c>
      <c r="AA130" s="124">
        <v>7890</v>
      </c>
    </row>
    <row r="131" spans="1:30" x14ac:dyDescent="0.2">
      <c r="A131" s="56" t="s">
        <v>1777</v>
      </c>
      <c r="B131" s="123">
        <v>106973.66</v>
      </c>
      <c r="C131" s="123">
        <v>0</v>
      </c>
      <c r="D131" s="123">
        <v>3662.06</v>
      </c>
      <c r="F131" s="56">
        <v>1132164.6299999999</v>
      </c>
      <c r="G131" s="56">
        <v>400831.55</v>
      </c>
      <c r="I131" s="293"/>
      <c r="J131" s="273">
        <v>18450</v>
      </c>
      <c r="K131" s="273">
        <v>296106.44</v>
      </c>
      <c r="N131" s="56">
        <v>-3013177.74</v>
      </c>
      <c r="P131" s="56">
        <v>3397782.5</v>
      </c>
      <c r="Q131" s="100">
        <v>135398.78</v>
      </c>
      <c r="T131" s="100">
        <v>113240</v>
      </c>
      <c r="V131" s="124">
        <v>176554</v>
      </c>
      <c r="Z131" s="124">
        <v>157036.06</v>
      </c>
      <c r="AA131" s="124">
        <v>50860.38</v>
      </c>
    </row>
    <row r="132" spans="1:30" x14ac:dyDescent="0.2">
      <c r="A132" s="56" t="s">
        <v>1700</v>
      </c>
      <c r="B132" s="123">
        <v>717792.56</v>
      </c>
      <c r="C132" s="123">
        <v>75282</v>
      </c>
      <c r="D132" s="123">
        <v>123532.09</v>
      </c>
      <c r="F132" s="56">
        <v>684186.81</v>
      </c>
      <c r="G132" s="56">
        <v>100831.99</v>
      </c>
      <c r="I132" s="293">
        <v>10000</v>
      </c>
      <c r="J132" s="273">
        <v>71575.59</v>
      </c>
      <c r="L132" s="273">
        <v>3073</v>
      </c>
      <c r="M132" s="56">
        <v>45010</v>
      </c>
      <c r="O132" s="56">
        <v>195127.38</v>
      </c>
      <c r="P132" s="56">
        <v>3801436</v>
      </c>
      <c r="Q132" s="100">
        <v>742618.76</v>
      </c>
      <c r="R132" s="100">
        <v>3000</v>
      </c>
      <c r="T132" s="100">
        <v>246666</v>
      </c>
      <c r="V132" s="124">
        <v>430626</v>
      </c>
      <c r="Y132" s="124">
        <v>460</v>
      </c>
      <c r="Z132" s="124">
        <v>198277.26</v>
      </c>
      <c r="AA132" s="124">
        <v>33253.79</v>
      </c>
    </row>
    <row r="133" spans="1:30" x14ac:dyDescent="0.2">
      <c r="A133" s="56" t="s">
        <v>1701</v>
      </c>
      <c r="B133" s="123">
        <v>375703.51</v>
      </c>
      <c r="C133" s="123">
        <v>25000.1</v>
      </c>
      <c r="D133" s="123">
        <v>179218.48</v>
      </c>
      <c r="F133" s="56">
        <v>428550.8</v>
      </c>
      <c r="G133" s="56">
        <v>8394.4500000000007</v>
      </c>
      <c r="I133" s="293">
        <v>7000</v>
      </c>
      <c r="J133" s="273">
        <v>41338.300000000003</v>
      </c>
      <c r="L133" s="273">
        <v>1793</v>
      </c>
      <c r="O133" s="56">
        <v>85611.37</v>
      </c>
      <c r="P133" s="56">
        <v>2453088.7400000002</v>
      </c>
      <c r="Q133" s="100">
        <v>315955.93</v>
      </c>
      <c r="T133" s="100">
        <v>295517</v>
      </c>
      <c r="U133" s="100">
        <v>7037</v>
      </c>
      <c r="V133" s="124">
        <v>406250</v>
      </c>
      <c r="Z133" s="124">
        <v>195428.43</v>
      </c>
      <c r="AA133" s="124">
        <v>31407.32</v>
      </c>
    </row>
    <row r="134" spans="1:30" x14ac:dyDescent="0.2">
      <c r="A134" s="56" t="s">
        <v>1702</v>
      </c>
      <c r="B134" s="123">
        <v>718041.68</v>
      </c>
      <c r="C134" s="123">
        <v>74553.3</v>
      </c>
      <c r="D134" s="123">
        <v>190856.78</v>
      </c>
      <c r="F134" s="56">
        <v>372472.73</v>
      </c>
      <c r="G134" s="56">
        <v>622838.04</v>
      </c>
      <c r="I134" s="293">
        <v>18680</v>
      </c>
      <c r="J134" s="273">
        <v>68852.800000000003</v>
      </c>
      <c r="L134" s="273">
        <v>4512</v>
      </c>
      <c r="M134" s="56">
        <v>13800</v>
      </c>
      <c r="O134" s="56">
        <v>178006.66</v>
      </c>
      <c r="P134" s="56">
        <v>3154882.42</v>
      </c>
      <c r="Q134" s="100">
        <v>767130.46</v>
      </c>
      <c r="T134" s="100">
        <v>329623</v>
      </c>
      <c r="U134" s="100">
        <v>2400</v>
      </c>
      <c r="V134" s="124">
        <v>564093</v>
      </c>
      <c r="X134" s="124">
        <v>480</v>
      </c>
      <c r="Z134" s="124">
        <v>292379.65999999997</v>
      </c>
      <c r="AA134" s="124">
        <v>20840</v>
      </c>
      <c r="AD134" s="124">
        <v>50000</v>
      </c>
    </row>
    <row r="135" spans="1:30" x14ac:dyDescent="0.2">
      <c r="A135" s="56" t="s">
        <v>1703</v>
      </c>
      <c r="B135" s="123">
        <v>433513.57</v>
      </c>
      <c r="C135" s="123">
        <v>87090.62</v>
      </c>
      <c r="D135" s="123">
        <v>209451.37</v>
      </c>
      <c r="F135" s="56">
        <v>289790.90000000002</v>
      </c>
      <c r="G135" s="56">
        <v>38689.89</v>
      </c>
      <c r="I135" s="293">
        <v>0</v>
      </c>
      <c r="J135" s="273">
        <v>47853.8</v>
      </c>
      <c r="L135" s="273">
        <v>1948</v>
      </c>
      <c r="M135" s="56">
        <v>106640</v>
      </c>
      <c r="O135" s="56">
        <v>56600.58</v>
      </c>
      <c r="P135" s="56">
        <v>2689973.6</v>
      </c>
      <c r="Q135" s="100">
        <v>491056.66</v>
      </c>
      <c r="T135" s="100">
        <v>121681</v>
      </c>
      <c r="V135" s="124">
        <v>228381</v>
      </c>
      <c r="Z135" s="124">
        <v>219236.87</v>
      </c>
      <c r="AA135" s="124">
        <v>19977.060000000001</v>
      </c>
      <c r="AC135" s="124">
        <v>23014.75</v>
      </c>
    </row>
    <row r="136" spans="1:30" x14ac:dyDescent="0.2">
      <c r="A136" s="56" t="s">
        <v>1704</v>
      </c>
      <c r="B136" s="123">
        <v>369894.44</v>
      </c>
      <c r="C136" s="123">
        <v>45569</v>
      </c>
      <c r="D136" s="123">
        <v>122056.18</v>
      </c>
      <c r="F136" s="56">
        <v>750105.78</v>
      </c>
      <c r="G136" s="56">
        <v>24963.439999999999</v>
      </c>
      <c r="I136" s="293">
        <v>0</v>
      </c>
      <c r="J136" s="273">
        <v>48079.98</v>
      </c>
      <c r="L136" s="273">
        <v>1963</v>
      </c>
      <c r="M136" s="56">
        <v>41800</v>
      </c>
      <c r="O136" s="56">
        <v>-13980.8</v>
      </c>
      <c r="P136" s="56">
        <v>2072080.16</v>
      </c>
      <c r="Q136" s="100">
        <v>311195.32</v>
      </c>
      <c r="T136" s="100">
        <v>114701</v>
      </c>
      <c r="V136" s="124">
        <v>243571</v>
      </c>
      <c r="X136" s="124">
        <v>1385</v>
      </c>
      <c r="Z136" s="124">
        <v>124258.51</v>
      </c>
      <c r="AA136" s="124">
        <v>21639.54</v>
      </c>
    </row>
    <row r="137" spans="1:30" x14ac:dyDescent="0.2">
      <c r="A137" s="56" t="s">
        <v>1705</v>
      </c>
      <c r="B137" s="123">
        <v>473309.17</v>
      </c>
      <c r="C137" s="123">
        <v>7800</v>
      </c>
      <c r="D137" s="123">
        <v>526345.26</v>
      </c>
      <c r="F137" s="56">
        <v>444938.93</v>
      </c>
      <c r="G137" s="56">
        <v>36778.449999999997</v>
      </c>
      <c r="I137" s="293"/>
      <c r="J137" s="273">
        <v>36683.339999999997</v>
      </c>
      <c r="L137" s="273">
        <v>3241</v>
      </c>
      <c r="O137" s="56">
        <v>84275.21</v>
      </c>
      <c r="P137" s="56">
        <v>3517785.78</v>
      </c>
      <c r="Q137" s="100">
        <v>1050607.6399999999</v>
      </c>
      <c r="T137" s="100">
        <v>295524.59999999998</v>
      </c>
      <c r="V137" s="124">
        <v>459844.6</v>
      </c>
      <c r="Z137" s="124">
        <v>138708.6</v>
      </c>
      <c r="AA137" s="124">
        <v>13148.4</v>
      </c>
    </row>
    <row r="138" spans="1:30" x14ac:dyDescent="0.2">
      <c r="A138" s="56" t="s">
        <v>1706</v>
      </c>
      <c r="B138" s="123">
        <v>336491.11</v>
      </c>
      <c r="C138" s="123">
        <v>72060</v>
      </c>
      <c r="D138" s="123">
        <v>288070.7</v>
      </c>
      <c r="F138" s="56">
        <v>1127274.02</v>
      </c>
      <c r="G138" s="56">
        <v>187200.27</v>
      </c>
      <c r="I138" s="293">
        <v>79960</v>
      </c>
      <c r="J138" s="273">
        <v>46258.69</v>
      </c>
      <c r="L138" s="273">
        <v>2101</v>
      </c>
      <c r="O138" s="56">
        <v>33673.089999999997</v>
      </c>
      <c r="P138" s="56">
        <v>2461639.23</v>
      </c>
      <c r="Q138" s="100">
        <v>368639.17</v>
      </c>
      <c r="T138" s="100">
        <v>263361</v>
      </c>
      <c r="V138" s="124">
        <v>367326</v>
      </c>
      <c r="X138" s="124">
        <v>600</v>
      </c>
      <c r="Z138" s="124">
        <v>211082.52</v>
      </c>
      <c r="AA138" s="124">
        <v>24706.32</v>
      </c>
    </row>
    <row r="139" spans="1:30" x14ac:dyDescent="0.2">
      <c r="A139" s="56" t="s">
        <v>1707</v>
      </c>
      <c r="B139" s="123">
        <v>179781.49</v>
      </c>
      <c r="C139" s="123">
        <v>56774</v>
      </c>
      <c r="D139" s="123">
        <v>156563.72</v>
      </c>
      <c r="F139" s="56">
        <v>2190154.71</v>
      </c>
      <c r="G139" s="56">
        <v>46703.46</v>
      </c>
      <c r="I139" s="293">
        <v>0</v>
      </c>
      <c r="J139" s="273">
        <v>41820.879999999997</v>
      </c>
      <c r="L139" s="273">
        <v>3251</v>
      </c>
      <c r="M139" s="56">
        <v>22210</v>
      </c>
      <c r="N139" s="56">
        <v>-313129.26</v>
      </c>
      <c r="O139" s="56">
        <v>85840.1</v>
      </c>
      <c r="P139" s="56">
        <v>1490475.39</v>
      </c>
      <c r="Q139" s="100">
        <v>446346.22</v>
      </c>
      <c r="T139" s="100">
        <v>187990</v>
      </c>
      <c r="U139" s="100">
        <v>57830</v>
      </c>
      <c r="V139" s="124">
        <v>342190</v>
      </c>
      <c r="Z139" s="124">
        <v>267552.31</v>
      </c>
      <c r="AA139" s="124">
        <v>43696.88</v>
      </c>
    </row>
    <row r="140" spans="1:30" x14ac:dyDescent="0.2">
      <c r="A140" s="56" t="s">
        <v>1708</v>
      </c>
      <c r="B140" s="123">
        <v>732454.06</v>
      </c>
      <c r="C140" s="123">
        <v>35784.400000000001</v>
      </c>
      <c r="D140" s="123">
        <v>421106.7</v>
      </c>
      <c r="F140" s="56">
        <v>188754</v>
      </c>
      <c r="G140" s="56">
        <v>645408.74</v>
      </c>
      <c r="I140" s="293">
        <v>4189</v>
      </c>
      <c r="J140" s="273">
        <v>71867.88</v>
      </c>
      <c r="L140" s="273">
        <v>3744</v>
      </c>
      <c r="M140" s="56">
        <v>148115</v>
      </c>
      <c r="N140" s="56">
        <v>-278782.13</v>
      </c>
      <c r="O140" s="56">
        <v>69820.69</v>
      </c>
      <c r="P140" s="56">
        <v>3511106.83</v>
      </c>
      <c r="Q140" s="100">
        <v>828527.68</v>
      </c>
      <c r="T140" s="100">
        <v>239401</v>
      </c>
      <c r="V140" s="124">
        <v>429321</v>
      </c>
      <c r="Z140" s="124">
        <v>267244.89</v>
      </c>
      <c r="AA140" s="124">
        <v>10652.5</v>
      </c>
    </row>
    <row r="141" spans="1:30" x14ac:dyDescent="0.2">
      <c r="A141" s="56" t="s">
        <v>1709</v>
      </c>
      <c r="B141" s="123">
        <v>516393.96</v>
      </c>
      <c r="C141" s="123">
        <v>96601.5</v>
      </c>
      <c r="D141" s="123">
        <v>176866.38</v>
      </c>
      <c r="F141" s="56">
        <v>489037.13</v>
      </c>
      <c r="G141" s="56">
        <v>86185.42</v>
      </c>
      <c r="I141" s="293">
        <v>0</v>
      </c>
      <c r="J141" s="273">
        <v>64491.65</v>
      </c>
      <c r="L141" s="273">
        <v>1078</v>
      </c>
      <c r="M141" s="56">
        <v>106375</v>
      </c>
      <c r="P141" s="56">
        <v>1290976.01</v>
      </c>
      <c r="Q141" s="100">
        <v>422814.17</v>
      </c>
      <c r="T141" s="100">
        <v>307428</v>
      </c>
      <c r="V141" s="124">
        <v>380528</v>
      </c>
      <c r="Z141" s="124">
        <v>221505.24</v>
      </c>
      <c r="AA141" s="124">
        <v>35858.080000000002</v>
      </c>
    </row>
    <row r="142" spans="1:30" x14ac:dyDescent="0.2">
      <c r="A142" s="56" t="s">
        <v>1710</v>
      </c>
      <c r="B142" s="123">
        <v>327966.21999999997</v>
      </c>
      <c r="C142" s="123">
        <v>10000</v>
      </c>
      <c r="D142" s="123">
        <v>188777.28</v>
      </c>
      <c r="F142" s="56">
        <v>516697</v>
      </c>
      <c r="G142" s="56">
        <v>48330.87</v>
      </c>
      <c r="I142" s="293"/>
      <c r="J142" s="273">
        <v>50459.16</v>
      </c>
      <c r="L142" s="273">
        <v>2937</v>
      </c>
      <c r="O142" s="56">
        <v>30291.8</v>
      </c>
      <c r="P142" s="56">
        <v>431311.75</v>
      </c>
      <c r="Q142" s="100">
        <v>612206.85</v>
      </c>
      <c r="T142" s="100">
        <v>176799</v>
      </c>
      <c r="V142" s="124">
        <v>309199</v>
      </c>
      <c r="Z142" s="124">
        <v>115886.18</v>
      </c>
      <c r="AA142" s="124">
        <v>31312.18</v>
      </c>
    </row>
    <row r="143" spans="1:30" x14ac:dyDescent="0.2">
      <c r="A143" s="56" t="s">
        <v>1711</v>
      </c>
      <c r="B143" s="123">
        <v>370162.34</v>
      </c>
      <c r="C143" s="123">
        <v>55492.1</v>
      </c>
      <c r="D143" s="123">
        <v>173891.81</v>
      </c>
      <c r="F143" s="56">
        <v>722306.09</v>
      </c>
      <c r="G143" s="56">
        <v>134040.19</v>
      </c>
      <c r="I143" s="293">
        <v>0</v>
      </c>
      <c r="J143" s="273">
        <v>52356.86</v>
      </c>
      <c r="L143" s="273">
        <v>1904</v>
      </c>
      <c r="M143" s="56">
        <v>62800</v>
      </c>
      <c r="O143" s="56">
        <v>102514.45</v>
      </c>
      <c r="P143" s="56">
        <v>2115546</v>
      </c>
      <c r="Q143" s="100">
        <v>399721.01</v>
      </c>
      <c r="R143" s="100">
        <v>2100</v>
      </c>
      <c r="T143" s="100">
        <v>198198</v>
      </c>
      <c r="U143" s="100">
        <v>2400</v>
      </c>
      <c r="V143" s="124">
        <v>304508</v>
      </c>
      <c r="Z143" s="124">
        <v>210256.14</v>
      </c>
      <c r="AA143" s="124">
        <v>26333.64</v>
      </c>
    </row>
    <row r="144" spans="1:30" x14ac:dyDescent="0.2">
      <c r="A144" s="56" t="s">
        <v>1712</v>
      </c>
      <c r="B144" s="123">
        <v>195561.84</v>
      </c>
      <c r="C144" s="123">
        <v>5500</v>
      </c>
      <c r="D144" s="123">
        <v>120820.54</v>
      </c>
      <c r="F144" s="56">
        <v>1315562.8999999999</v>
      </c>
      <c r="G144" s="56">
        <v>14750.87</v>
      </c>
      <c r="I144" s="293">
        <v>1348</v>
      </c>
      <c r="J144" s="273">
        <v>40498.69</v>
      </c>
      <c r="L144" s="273">
        <v>1483</v>
      </c>
      <c r="O144" s="56">
        <v>45030.15</v>
      </c>
      <c r="P144" s="56">
        <v>2263113.85</v>
      </c>
      <c r="Q144" s="100">
        <v>223631.33</v>
      </c>
      <c r="T144" s="100">
        <v>108220</v>
      </c>
      <c r="V144" s="124">
        <v>194180</v>
      </c>
      <c r="X144" s="124">
        <v>2080</v>
      </c>
      <c r="Z144" s="124">
        <v>102733.31</v>
      </c>
      <c r="AA144" s="124">
        <v>30017.46</v>
      </c>
    </row>
    <row r="145" spans="1:30" x14ac:dyDescent="0.2">
      <c r="A145" s="56" t="s">
        <v>1713</v>
      </c>
      <c r="B145" s="123">
        <v>344147.37</v>
      </c>
      <c r="C145" s="123">
        <v>28447</v>
      </c>
      <c r="D145" s="123">
        <v>360401.78</v>
      </c>
      <c r="F145" s="56">
        <v>747768</v>
      </c>
      <c r="G145" s="56">
        <v>31875.11</v>
      </c>
      <c r="I145" s="293">
        <v>0</v>
      </c>
      <c r="J145" s="273">
        <v>47645.33</v>
      </c>
      <c r="L145" s="273">
        <v>2707</v>
      </c>
      <c r="M145" s="56">
        <v>57000</v>
      </c>
      <c r="O145" s="56">
        <v>140107.18</v>
      </c>
      <c r="P145" s="56">
        <v>2512572.4500000002</v>
      </c>
      <c r="Q145" s="100">
        <v>459799.38</v>
      </c>
      <c r="T145" s="100">
        <v>327796</v>
      </c>
      <c r="V145" s="124">
        <v>454976</v>
      </c>
      <c r="Z145" s="124">
        <v>150460.01999999999</v>
      </c>
      <c r="AA145" s="124">
        <v>12042.88</v>
      </c>
      <c r="AC145" s="124">
        <v>51911.26</v>
      </c>
    </row>
    <row r="146" spans="1:30" x14ac:dyDescent="0.2">
      <c r="A146" s="56" t="s">
        <v>1714</v>
      </c>
      <c r="B146" s="123">
        <v>350147.43</v>
      </c>
      <c r="C146" s="123">
        <v>49727.05</v>
      </c>
      <c r="D146" s="123">
        <v>170650</v>
      </c>
      <c r="F146" s="56">
        <v>2039136.02</v>
      </c>
      <c r="G146" s="56">
        <v>790376.69</v>
      </c>
      <c r="I146" s="293">
        <v>0</v>
      </c>
      <c r="J146" s="273">
        <v>59400.69</v>
      </c>
      <c r="L146" s="273">
        <v>2404</v>
      </c>
      <c r="O146" s="56">
        <v>216126.25</v>
      </c>
      <c r="P146" s="56">
        <v>1298036.29</v>
      </c>
      <c r="Q146" s="100">
        <v>496065.98</v>
      </c>
      <c r="T146" s="100">
        <v>236439</v>
      </c>
      <c r="U146" s="100">
        <v>4700</v>
      </c>
      <c r="V146" s="124">
        <v>366299</v>
      </c>
      <c r="Z146" s="124">
        <v>223593.79</v>
      </c>
      <c r="AA146" s="124">
        <v>78589.039999999994</v>
      </c>
    </row>
    <row r="147" spans="1:30" x14ac:dyDescent="0.2">
      <c r="A147" s="56" t="s">
        <v>1715</v>
      </c>
      <c r="B147" s="123">
        <v>450638.1</v>
      </c>
      <c r="C147" s="123">
        <v>42575.5</v>
      </c>
      <c r="D147" s="123">
        <v>497616.32</v>
      </c>
      <c r="F147" s="56">
        <v>785625.15</v>
      </c>
      <c r="G147" s="56">
        <v>231896.13</v>
      </c>
      <c r="I147" s="293">
        <v>4863</v>
      </c>
      <c r="J147" s="273">
        <v>75637.58</v>
      </c>
      <c r="O147" s="56">
        <v>34170.019999999997</v>
      </c>
      <c r="P147" s="56">
        <v>1854562.35</v>
      </c>
      <c r="Q147" s="100">
        <v>535152.78</v>
      </c>
      <c r="R147" s="100">
        <v>15000</v>
      </c>
      <c r="T147" s="100">
        <v>155652</v>
      </c>
      <c r="U147" s="100">
        <v>13213.6</v>
      </c>
      <c r="V147" s="124">
        <v>304532</v>
      </c>
      <c r="Z147" s="124">
        <v>300822.13</v>
      </c>
      <c r="AA147" s="124">
        <v>37759.78</v>
      </c>
    </row>
    <row r="148" spans="1:30" x14ac:dyDescent="0.2">
      <c r="A148" s="56" t="s">
        <v>1716</v>
      </c>
      <c r="B148" s="123">
        <v>950052.22</v>
      </c>
      <c r="C148" s="123">
        <v>59922.7</v>
      </c>
      <c r="D148" s="123">
        <v>93355.9</v>
      </c>
      <c r="F148" s="56">
        <v>987389.27</v>
      </c>
      <c r="G148" s="56">
        <v>476558.58</v>
      </c>
      <c r="I148" s="293">
        <v>0</v>
      </c>
      <c r="J148" s="273">
        <v>52650</v>
      </c>
      <c r="O148" s="56">
        <v>48305.03</v>
      </c>
      <c r="P148" s="56">
        <v>3974625.34</v>
      </c>
      <c r="Q148" s="100">
        <v>526243.11</v>
      </c>
      <c r="R148" s="100">
        <v>35000</v>
      </c>
      <c r="T148" s="100">
        <v>183330</v>
      </c>
      <c r="U148" s="100">
        <v>24231.360000000001</v>
      </c>
      <c r="V148" s="124">
        <v>342050</v>
      </c>
      <c r="Z148" s="124">
        <v>118201.79</v>
      </c>
      <c r="AA148" s="124">
        <v>63482.76</v>
      </c>
    </row>
    <row r="149" spans="1:30" x14ac:dyDescent="0.2">
      <c r="A149" s="56" t="s">
        <v>1717</v>
      </c>
      <c r="B149" s="123">
        <v>488011.9</v>
      </c>
      <c r="C149" s="123">
        <v>4798</v>
      </c>
      <c r="D149" s="123">
        <v>49903.98</v>
      </c>
      <c r="F149" s="56">
        <v>1102586.43</v>
      </c>
      <c r="G149" s="56">
        <v>360987.51</v>
      </c>
      <c r="H149" s="56">
        <v>3500</v>
      </c>
      <c r="I149" s="293">
        <v>4500</v>
      </c>
      <c r="J149" s="273">
        <v>30632.6</v>
      </c>
      <c r="P149" s="56">
        <v>2427116.52</v>
      </c>
      <c r="Q149" s="100">
        <v>280084.15999999997</v>
      </c>
      <c r="S149" s="100">
        <v>19.11</v>
      </c>
      <c r="T149" s="100">
        <v>352371.6</v>
      </c>
      <c r="U149" s="100">
        <v>5878.88</v>
      </c>
      <c r="V149" s="124">
        <v>401271.6</v>
      </c>
      <c r="Z149" s="124">
        <v>116864.49</v>
      </c>
      <c r="AA149" s="124">
        <v>45663.839999999997</v>
      </c>
      <c r="AD149" s="124">
        <v>650</v>
      </c>
    </row>
    <row r="150" spans="1:30" x14ac:dyDescent="0.2">
      <c r="A150" s="56" t="s">
        <v>1718</v>
      </c>
      <c r="B150" s="123">
        <v>474792.72</v>
      </c>
      <c r="C150" s="123">
        <v>15273.32</v>
      </c>
      <c r="D150" s="123">
        <v>229372.23</v>
      </c>
      <c r="F150" s="56">
        <v>947867.03</v>
      </c>
      <c r="G150" s="56">
        <v>556585.22</v>
      </c>
      <c r="I150" s="293">
        <v>440</v>
      </c>
      <c r="J150" s="273">
        <v>53350</v>
      </c>
      <c r="L150" s="273">
        <v>2005.62</v>
      </c>
      <c r="O150" s="56">
        <v>28461.77</v>
      </c>
      <c r="P150" s="56">
        <v>2538450.7999999998</v>
      </c>
      <c r="Q150" s="100">
        <v>264946.57</v>
      </c>
      <c r="T150" s="100">
        <v>431641</v>
      </c>
      <c r="U150" s="100">
        <v>28680.560000000001</v>
      </c>
      <c r="V150" s="124">
        <v>534763</v>
      </c>
      <c r="Z150" s="124">
        <v>146286.39000000001</v>
      </c>
      <c r="AA150" s="124">
        <v>60860.2</v>
      </c>
    </row>
    <row r="151" spans="1:30" x14ac:dyDescent="0.2">
      <c r="A151" s="56" t="s">
        <v>1719</v>
      </c>
      <c r="B151" s="123">
        <v>665222.39</v>
      </c>
      <c r="C151" s="123">
        <v>148835.35999999999</v>
      </c>
      <c r="D151" s="123">
        <v>389623.73</v>
      </c>
      <c r="F151" s="56">
        <v>1063425.17</v>
      </c>
      <c r="G151" s="56">
        <v>440352.33</v>
      </c>
      <c r="I151" s="293">
        <v>6760</v>
      </c>
      <c r="J151" s="273">
        <v>257490.36</v>
      </c>
      <c r="P151" s="56">
        <v>3053279.47</v>
      </c>
      <c r="Q151" s="100">
        <v>773160.42</v>
      </c>
      <c r="T151" s="100">
        <v>213052</v>
      </c>
      <c r="U151" s="100">
        <v>54363.839999999997</v>
      </c>
      <c r="V151" s="124">
        <v>349792</v>
      </c>
      <c r="Z151" s="124">
        <v>239334.56</v>
      </c>
      <c r="AA151" s="124">
        <v>32314.18</v>
      </c>
    </row>
    <row r="152" spans="1:30" x14ac:dyDescent="0.2">
      <c r="A152" s="56" t="s">
        <v>1720</v>
      </c>
      <c r="B152" s="123">
        <v>388334.48</v>
      </c>
      <c r="C152" s="123">
        <v>18657</v>
      </c>
      <c r="D152" s="123">
        <v>61680.43</v>
      </c>
      <c r="F152" s="56">
        <v>263123.84000000003</v>
      </c>
      <c r="G152" s="56">
        <v>226117.97</v>
      </c>
      <c r="I152" s="293"/>
      <c r="J152" s="273">
        <v>66389.06</v>
      </c>
      <c r="O152" s="56">
        <v>52708.72</v>
      </c>
      <c r="P152" s="56">
        <v>1819262.69</v>
      </c>
      <c r="Q152" s="100">
        <v>444427.5</v>
      </c>
      <c r="T152" s="100">
        <v>218589</v>
      </c>
      <c r="U152" s="100">
        <v>23085.52</v>
      </c>
      <c r="V152" s="124">
        <v>351689</v>
      </c>
      <c r="Z152" s="124">
        <v>90120.01</v>
      </c>
      <c r="AA152" s="124">
        <v>21184.48</v>
      </c>
    </row>
    <row r="153" spans="1:30" x14ac:dyDescent="0.2">
      <c r="A153" s="56" t="s">
        <v>1721</v>
      </c>
      <c r="B153" s="123">
        <v>158358.04</v>
      </c>
      <c r="C153" s="123">
        <v>2277</v>
      </c>
      <c r="D153" s="123">
        <v>482873.72</v>
      </c>
      <c r="F153" s="56">
        <v>1040453.94</v>
      </c>
      <c r="G153" s="56">
        <v>197517.19</v>
      </c>
      <c r="I153" s="293">
        <v>19010</v>
      </c>
      <c r="J153" s="273">
        <v>35873</v>
      </c>
      <c r="P153" s="56">
        <v>2522678.58</v>
      </c>
      <c r="Q153" s="100">
        <v>250518.05</v>
      </c>
      <c r="T153" s="100">
        <v>397180</v>
      </c>
      <c r="U153" s="100">
        <v>3668.04</v>
      </c>
      <c r="V153" s="124">
        <v>459320</v>
      </c>
      <c r="Z153" s="124">
        <v>123424.12</v>
      </c>
      <c r="AA153" s="124">
        <v>42975.88</v>
      </c>
    </row>
    <row r="154" spans="1:30" x14ac:dyDescent="0.2">
      <c r="A154" s="56" t="s">
        <v>1722</v>
      </c>
      <c r="B154" s="123">
        <v>372364.55</v>
      </c>
      <c r="C154" s="123">
        <v>4595</v>
      </c>
      <c r="D154" s="123">
        <v>86203.61</v>
      </c>
      <c r="F154" s="56">
        <v>1301384.73</v>
      </c>
      <c r="G154" s="56">
        <v>341906.84</v>
      </c>
      <c r="I154" s="293">
        <v>2500</v>
      </c>
      <c r="J154" s="273">
        <v>46793.07</v>
      </c>
      <c r="O154" s="56">
        <v>34379.379999999997</v>
      </c>
      <c r="P154" s="56">
        <v>4801199.47</v>
      </c>
      <c r="Q154" s="100">
        <v>338969.12</v>
      </c>
      <c r="T154" s="100">
        <v>73059</v>
      </c>
      <c r="U154" s="100">
        <v>16815.36</v>
      </c>
      <c r="V154" s="124">
        <v>170899</v>
      </c>
      <c r="Z154" s="124">
        <v>137653.16</v>
      </c>
      <c r="AA154" s="124">
        <v>70996.679999999993</v>
      </c>
    </row>
    <row r="155" spans="1:30" x14ac:dyDescent="0.2">
      <c r="A155" s="56" t="s">
        <v>1723</v>
      </c>
      <c r="B155" s="123">
        <v>230502.02</v>
      </c>
      <c r="C155" s="123">
        <v>63176.7</v>
      </c>
      <c r="D155" s="123">
        <v>280727.65000000002</v>
      </c>
      <c r="F155" s="56">
        <v>1501096.43</v>
      </c>
      <c r="G155" s="56">
        <v>262601.56</v>
      </c>
      <c r="I155" s="293">
        <v>100000</v>
      </c>
      <c r="J155" s="273">
        <v>143038.66</v>
      </c>
      <c r="O155" s="56">
        <v>749252.07</v>
      </c>
      <c r="P155" s="56">
        <v>5209136.26</v>
      </c>
      <c r="Q155" s="100">
        <v>426173.42</v>
      </c>
      <c r="T155" s="100">
        <v>317422</v>
      </c>
      <c r="U155" s="100">
        <v>14196.16</v>
      </c>
      <c r="V155" s="124">
        <v>422922</v>
      </c>
      <c r="Z155" s="124">
        <v>132413.5</v>
      </c>
      <c r="AA155" s="124">
        <v>79635.58</v>
      </c>
    </row>
    <row r="156" spans="1:30" x14ac:dyDescent="0.2">
      <c r="A156" s="56" t="s">
        <v>1724</v>
      </c>
      <c r="B156" s="123">
        <v>420929.84</v>
      </c>
      <c r="C156" s="123">
        <v>36021.85</v>
      </c>
      <c r="D156" s="123">
        <v>189585.02</v>
      </c>
      <c r="F156" s="56">
        <v>969195.49</v>
      </c>
      <c r="G156" s="56">
        <v>171696.1</v>
      </c>
      <c r="I156" s="293">
        <v>3000</v>
      </c>
      <c r="J156" s="273">
        <v>79768.13</v>
      </c>
      <c r="O156" s="56">
        <v>32791.11</v>
      </c>
      <c r="P156" s="56">
        <v>2453318.4700000002</v>
      </c>
      <c r="Q156" s="100">
        <v>223376.31</v>
      </c>
      <c r="T156" s="100">
        <v>178080</v>
      </c>
      <c r="U156" s="100">
        <v>7775.84</v>
      </c>
      <c r="V156" s="124">
        <v>220880</v>
      </c>
      <c r="Z156" s="124">
        <v>134037.07999999999</v>
      </c>
      <c r="AA156" s="124">
        <v>44437.22</v>
      </c>
    </row>
    <row r="157" spans="1:30" x14ac:dyDescent="0.2">
      <c r="A157" s="56" t="s">
        <v>1725</v>
      </c>
      <c r="B157" s="123">
        <v>547887.11</v>
      </c>
      <c r="C157" s="123">
        <v>106394.14</v>
      </c>
      <c r="D157" s="123">
        <v>248000.74</v>
      </c>
      <c r="F157" s="56">
        <v>338457.05</v>
      </c>
      <c r="G157" s="56">
        <v>1438065.24</v>
      </c>
      <c r="I157" s="293">
        <v>10540</v>
      </c>
      <c r="J157" s="273">
        <v>75192.86</v>
      </c>
      <c r="M157" s="56">
        <v>3100</v>
      </c>
      <c r="P157" s="56">
        <v>4517827.99</v>
      </c>
      <c r="Q157" s="100">
        <v>539499.22</v>
      </c>
      <c r="T157" s="100">
        <v>313516</v>
      </c>
      <c r="U157" s="100">
        <v>16405.759999999998</v>
      </c>
      <c r="V157" s="124">
        <v>408496</v>
      </c>
      <c r="Z157" s="124">
        <v>120000.18</v>
      </c>
      <c r="AA157" s="124">
        <v>42038.06</v>
      </c>
    </row>
    <row r="158" spans="1:30" x14ac:dyDescent="0.2">
      <c r="A158" s="56" t="s">
        <v>1726</v>
      </c>
      <c r="B158" s="123">
        <v>505894.18</v>
      </c>
      <c r="C158" s="123">
        <v>8786.5</v>
      </c>
      <c r="D158" s="123">
        <v>66537.64</v>
      </c>
      <c r="F158" s="56">
        <v>628583.28</v>
      </c>
      <c r="G158" s="56">
        <v>185706.92</v>
      </c>
      <c r="I158" s="293">
        <v>0</v>
      </c>
      <c r="J158" s="273">
        <v>43930.37</v>
      </c>
      <c r="P158" s="56">
        <v>3061336.79</v>
      </c>
      <c r="Q158" s="100">
        <v>409905.74</v>
      </c>
      <c r="T158" s="100">
        <v>253393</v>
      </c>
      <c r="U158" s="100">
        <v>32626.720000000001</v>
      </c>
      <c r="V158" s="124">
        <v>347353</v>
      </c>
      <c r="Z158" s="124">
        <v>181477.15</v>
      </c>
      <c r="AA158" s="124">
        <v>50634.76</v>
      </c>
    </row>
    <row r="159" spans="1:30" x14ac:dyDescent="0.2">
      <c r="A159" s="56" t="s">
        <v>1727</v>
      </c>
      <c r="B159" s="123">
        <v>417194.83</v>
      </c>
      <c r="C159" s="123">
        <v>13616.25</v>
      </c>
      <c r="D159" s="123">
        <v>239775.25</v>
      </c>
      <c r="F159" s="56">
        <v>1789981.79</v>
      </c>
      <c r="G159" s="56">
        <v>546960.65</v>
      </c>
      <c r="I159" s="293">
        <v>0</v>
      </c>
      <c r="J159" s="273">
        <v>176145.49</v>
      </c>
      <c r="O159" s="56">
        <v>6607.63</v>
      </c>
      <c r="P159" s="56">
        <v>2227904.62</v>
      </c>
      <c r="Q159" s="100">
        <v>365487.58</v>
      </c>
      <c r="T159" s="100">
        <v>217404.6</v>
      </c>
      <c r="U159" s="100">
        <v>7056.16</v>
      </c>
      <c r="V159" s="124">
        <v>311744.59999999998</v>
      </c>
      <c r="Z159" s="124">
        <v>81383.61</v>
      </c>
      <c r="AA159" s="124">
        <v>13323</v>
      </c>
    </row>
    <row r="160" spans="1:30" x14ac:dyDescent="0.2">
      <c r="A160" s="56" t="s">
        <v>1728</v>
      </c>
      <c r="B160" s="123">
        <v>523566.97</v>
      </c>
      <c r="C160" s="123">
        <v>71871.100000000006</v>
      </c>
      <c r="D160" s="123">
        <v>266438.51</v>
      </c>
      <c r="F160" s="56">
        <v>1429693.29</v>
      </c>
      <c r="G160" s="56">
        <v>285879.84999999998</v>
      </c>
      <c r="I160" s="293">
        <v>4000</v>
      </c>
      <c r="J160" s="273">
        <v>102281.3</v>
      </c>
      <c r="P160" s="56">
        <v>1652500.79</v>
      </c>
      <c r="Q160" s="100">
        <v>438956.74</v>
      </c>
      <c r="T160" s="100">
        <v>89383</v>
      </c>
      <c r="U160" s="100">
        <v>3190</v>
      </c>
      <c r="V160" s="124">
        <v>193773</v>
      </c>
      <c r="Z160" s="124">
        <v>111837.28</v>
      </c>
      <c r="AA160" s="124">
        <v>37126.58</v>
      </c>
    </row>
    <row r="161" spans="1:30" x14ac:dyDescent="0.2">
      <c r="A161" s="56" t="s">
        <v>1729</v>
      </c>
      <c r="B161" s="123">
        <v>562627.36</v>
      </c>
      <c r="C161" s="123">
        <v>0</v>
      </c>
      <c r="D161" s="123">
        <v>37278.94</v>
      </c>
      <c r="F161" s="56">
        <v>1309576.53</v>
      </c>
      <c r="G161" s="56">
        <v>426821.81</v>
      </c>
      <c r="I161" s="293"/>
      <c r="J161" s="273">
        <v>111368.57</v>
      </c>
      <c r="O161" s="56">
        <v>13378.14</v>
      </c>
      <c r="P161" s="56">
        <v>2038406.69</v>
      </c>
      <c r="Q161" s="100">
        <v>227847.95</v>
      </c>
      <c r="T161" s="100">
        <v>188497</v>
      </c>
      <c r="U161" s="100">
        <v>2000</v>
      </c>
      <c r="V161" s="124">
        <v>229857</v>
      </c>
      <c r="Y161" s="124">
        <v>2250</v>
      </c>
      <c r="Z161" s="124">
        <v>52258.18</v>
      </c>
      <c r="AA161" s="124">
        <v>78988.179999999993</v>
      </c>
    </row>
    <row r="162" spans="1:30" x14ac:dyDescent="0.2">
      <c r="A162" s="56" t="s">
        <v>1730</v>
      </c>
      <c r="B162" s="123">
        <v>485759.03</v>
      </c>
      <c r="C162" s="123">
        <v>12492.58</v>
      </c>
      <c r="D162" s="123">
        <v>62021.27</v>
      </c>
      <c r="F162" s="56">
        <v>1212826.71</v>
      </c>
      <c r="G162" s="56">
        <v>343123.83</v>
      </c>
      <c r="I162" s="293">
        <v>0</v>
      </c>
      <c r="J162" s="273">
        <v>54150</v>
      </c>
      <c r="O162" s="56">
        <v>23585.18</v>
      </c>
      <c r="P162" s="56">
        <v>2546107.46</v>
      </c>
      <c r="Q162" s="100">
        <v>448758.36</v>
      </c>
      <c r="T162" s="100">
        <v>193102</v>
      </c>
      <c r="U162" s="100">
        <v>12918.88</v>
      </c>
      <c r="V162" s="124">
        <v>299462</v>
      </c>
      <c r="Z162" s="124">
        <v>143541.57</v>
      </c>
      <c r="AA162" s="124">
        <v>49424.4</v>
      </c>
      <c r="AD162" s="124">
        <v>2378</v>
      </c>
    </row>
    <row r="163" spans="1:30" x14ac:dyDescent="0.2">
      <c r="A163" s="56" t="s">
        <v>1731</v>
      </c>
      <c r="B163" s="123">
        <v>338832.1</v>
      </c>
      <c r="C163" s="123">
        <v>30193.31</v>
      </c>
      <c r="D163" s="123">
        <v>30637.02</v>
      </c>
      <c r="F163" s="56">
        <v>369165.27</v>
      </c>
      <c r="G163" s="56">
        <v>384346.43</v>
      </c>
      <c r="I163" s="293">
        <v>9154</v>
      </c>
      <c r="J163" s="273">
        <v>39701.14</v>
      </c>
      <c r="O163" s="56">
        <v>27798.2</v>
      </c>
      <c r="P163" s="56">
        <v>2320392.7599999998</v>
      </c>
      <c r="Q163" s="100">
        <v>384082.03</v>
      </c>
      <c r="S163" s="100">
        <v>8.67</v>
      </c>
      <c r="T163" s="100">
        <v>142443</v>
      </c>
      <c r="U163" s="100">
        <v>7867.92</v>
      </c>
      <c r="V163" s="124">
        <v>215743</v>
      </c>
      <c r="Z163" s="124">
        <v>139649.54999999999</v>
      </c>
      <c r="AA163" s="124">
        <v>47543.37</v>
      </c>
    </row>
    <row r="164" spans="1:30" x14ac:dyDescent="0.2">
      <c r="A164" s="56" t="s">
        <v>1780</v>
      </c>
      <c r="B164" s="123">
        <v>531843.68000000005</v>
      </c>
      <c r="C164" s="123">
        <v>20511.5</v>
      </c>
      <c r="D164" s="123">
        <v>127803.83</v>
      </c>
      <c r="F164" s="56">
        <v>1154338.25</v>
      </c>
      <c r="G164" s="56">
        <v>490593.88</v>
      </c>
      <c r="I164" s="293">
        <v>4000</v>
      </c>
      <c r="J164" s="273">
        <v>43115.87</v>
      </c>
      <c r="O164" s="56">
        <v>38729.85</v>
      </c>
      <c r="P164" s="56">
        <v>2754433.99</v>
      </c>
      <c r="Q164" s="100">
        <v>375254.51</v>
      </c>
      <c r="T164" s="100">
        <v>195265</v>
      </c>
      <c r="U164" s="100">
        <v>7952.84</v>
      </c>
      <c r="V164" s="124">
        <v>268205</v>
      </c>
      <c r="Z164" s="124">
        <v>145826.6</v>
      </c>
      <c r="AA164" s="124">
        <v>65041.82</v>
      </c>
    </row>
    <row r="165" spans="1:30" x14ac:dyDescent="0.2">
      <c r="A165" s="56" t="s">
        <v>1784</v>
      </c>
      <c r="B165" s="123">
        <v>605769.43000000005</v>
      </c>
      <c r="C165" s="123">
        <v>0</v>
      </c>
      <c r="D165" s="123">
        <v>71266.41</v>
      </c>
      <c r="F165" s="56">
        <v>536310</v>
      </c>
      <c r="G165" s="56">
        <v>267515.65000000002</v>
      </c>
      <c r="I165" s="293">
        <v>23172</v>
      </c>
      <c r="J165" s="273">
        <v>48590.400000000001</v>
      </c>
      <c r="K165" s="273">
        <v>16900</v>
      </c>
      <c r="O165" s="56">
        <v>330507.40999999997</v>
      </c>
      <c r="P165" s="56">
        <v>4164124</v>
      </c>
      <c r="Q165" s="100">
        <v>473442.16</v>
      </c>
      <c r="T165" s="100">
        <v>318654</v>
      </c>
      <c r="U165" s="100">
        <v>10323.68</v>
      </c>
      <c r="V165" s="124">
        <v>403034</v>
      </c>
      <c r="Z165" s="124">
        <v>198790.75</v>
      </c>
      <c r="AA165" s="124">
        <v>16418.34</v>
      </c>
    </row>
    <row r="166" spans="1:30" x14ac:dyDescent="0.2">
      <c r="A166" s="56" t="s">
        <v>1788</v>
      </c>
      <c r="B166" s="123">
        <v>440530.22</v>
      </c>
      <c r="C166" s="123">
        <v>2430.31</v>
      </c>
      <c r="D166" s="123">
        <v>275789.33</v>
      </c>
      <c r="F166" s="56">
        <v>1023232.43</v>
      </c>
      <c r="G166" s="56">
        <v>345693.59</v>
      </c>
      <c r="I166" s="293">
        <v>0</v>
      </c>
      <c r="J166" s="273">
        <v>107985.26</v>
      </c>
      <c r="O166" s="56">
        <v>24550</v>
      </c>
      <c r="P166" s="56">
        <v>3254719.47</v>
      </c>
      <c r="Q166" s="100">
        <v>338553.49</v>
      </c>
      <c r="T166" s="100">
        <v>139419</v>
      </c>
      <c r="U166" s="100">
        <v>12728.64</v>
      </c>
      <c r="V166" s="124">
        <v>201599</v>
      </c>
      <c r="Z166" s="124">
        <v>77860.19</v>
      </c>
      <c r="AA166" s="124">
        <v>53998.22</v>
      </c>
    </row>
    <row r="167" spans="1:30" x14ac:dyDescent="0.2">
      <c r="A167" s="56" t="s">
        <v>1732</v>
      </c>
      <c r="B167" s="123">
        <v>558358.66</v>
      </c>
      <c r="C167" s="123">
        <v>425549.17</v>
      </c>
      <c r="D167" s="123">
        <v>71392.179999999993</v>
      </c>
      <c r="F167" s="56">
        <v>513289.86</v>
      </c>
      <c r="G167" s="56">
        <v>504543.17</v>
      </c>
      <c r="I167" s="293">
        <v>0</v>
      </c>
      <c r="J167" s="273">
        <v>68942.23</v>
      </c>
      <c r="L167" s="273">
        <v>56.08</v>
      </c>
      <c r="N167" s="56">
        <v>38010.5</v>
      </c>
      <c r="P167" s="56">
        <v>4774273.9400000004</v>
      </c>
      <c r="Q167" s="100">
        <v>225293.28</v>
      </c>
      <c r="T167" s="100">
        <v>131733</v>
      </c>
      <c r="V167" s="124">
        <v>221333</v>
      </c>
      <c r="Z167" s="124">
        <v>135050.29999999999</v>
      </c>
      <c r="AA167" s="124">
        <v>55604.2</v>
      </c>
    </row>
    <row r="168" spans="1:30" x14ac:dyDescent="0.2">
      <c r="A168" s="56" t="s">
        <v>1733</v>
      </c>
      <c r="B168" s="123">
        <v>224083.5</v>
      </c>
      <c r="C168" s="123">
        <v>17151.95</v>
      </c>
      <c r="D168" s="123">
        <v>40146.019999999997</v>
      </c>
      <c r="F168" s="56">
        <v>916841.58</v>
      </c>
      <c r="G168" s="56">
        <v>427910.79</v>
      </c>
      <c r="I168" s="293">
        <v>0</v>
      </c>
      <c r="J168" s="273">
        <v>53050</v>
      </c>
      <c r="L168" s="273">
        <v>28.04</v>
      </c>
      <c r="N168" s="56">
        <v>-260256.04</v>
      </c>
      <c r="O168" s="56">
        <v>-6050</v>
      </c>
      <c r="P168" s="56">
        <v>3320080.98</v>
      </c>
      <c r="Q168" s="100">
        <v>112006.97</v>
      </c>
      <c r="T168" s="100">
        <v>321170</v>
      </c>
      <c r="U168" s="100">
        <v>7880</v>
      </c>
      <c r="V168" s="124">
        <v>360650</v>
      </c>
      <c r="Z168" s="124">
        <v>90999.18</v>
      </c>
      <c r="AA168" s="124">
        <v>55186.02</v>
      </c>
    </row>
    <row r="169" spans="1:30" x14ac:dyDescent="0.2">
      <c r="A169" s="56" t="s">
        <v>1734</v>
      </c>
      <c r="B169" s="123">
        <v>233168.74</v>
      </c>
      <c r="C169" s="123">
        <v>181639.32</v>
      </c>
      <c r="D169" s="123">
        <v>41338.449999999997</v>
      </c>
      <c r="F169" s="56">
        <v>871083.99</v>
      </c>
      <c r="G169" s="56">
        <v>338762.87</v>
      </c>
      <c r="I169" s="293">
        <v>2500</v>
      </c>
      <c r="J169" s="273">
        <v>47000.95</v>
      </c>
      <c r="L169" s="273">
        <v>362.36</v>
      </c>
      <c r="N169" s="56">
        <v>-239048.11</v>
      </c>
      <c r="O169" s="56">
        <v>3675</v>
      </c>
      <c r="P169" s="56">
        <v>2333757.04</v>
      </c>
      <c r="Q169" s="100">
        <v>186892.97</v>
      </c>
      <c r="T169" s="100">
        <v>232540</v>
      </c>
      <c r="V169" s="124">
        <v>295320</v>
      </c>
      <c r="Z169" s="124">
        <v>127902.58</v>
      </c>
      <c r="AA169" s="124">
        <v>46030.36</v>
      </c>
    </row>
    <row r="170" spans="1:30" x14ac:dyDescent="0.2">
      <c r="A170" s="56" t="s">
        <v>1735</v>
      </c>
      <c r="B170" s="123">
        <v>1423702.03</v>
      </c>
      <c r="C170" s="123">
        <v>276372.99</v>
      </c>
      <c r="D170" s="123">
        <v>65999.28</v>
      </c>
      <c r="F170" s="56">
        <v>131541.57999999999</v>
      </c>
      <c r="G170" s="56">
        <v>316471.25</v>
      </c>
      <c r="I170" s="293">
        <v>3840</v>
      </c>
      <c r="J170" s="273">
        <v>69851.649999999994</v>
      </c>
      <c r="N170" s="56">
        <v>541546.69999999995</v>
      </c>
      <c r="O170" s="56">
        <v>18750.990000000002</v>
      </c>
      <c r="P170" s="56">
        <v>2500833.27</v>
      </c>
      <c r="Q170" s="100">
        <v>258655.07</v>
      </c>
      <c r="T170" s="100">
        <v>226124</v>
      </c>
      <c r="V170" s="124">
        <v>340069</v>
      </c>
      <c r="Z170" s="124">
        <v>137408.29999999999</v>
      </c>
      <c r="AA170" s="124">
        <v>31292.2</v>
      </c>
    </row>
    <row r="171" spans="1:30" x14ac:dyDescent="0.2">
      <c r="A171" s="56" t="s">
        <v>1736</v>
      </c>
      <c r="B171" s="123">
        <v>2017959.83</v>
      </c>
      <c r="C171" s="123">
        <v>1717978.44</v>
      </c>
      <c r="D171" s="123">
        <v>63556.480000000003</v>
      </c>
      <c r="F171" s="56">
        <v>586074.04</v>
      </c>
      <c r="G171" s="56">
        <v>778735.09</v>
      </c>
      <c r="I171" s="293">
        <v>2700</v>
      </c>
      <c r="J171" s="273">
        <v>100385.36</v>
      </c>
      <c r="N171" s="56">
        <v>1408404.31</v>
      </c>
      <c r="P171" s="56">
        <v>1757956.06</v>
      </c>
      <c r="Q171" s="100">
        <v>556453.27</v>
      </c>
      <c r="R171" s="100">
        <v>85000</v>
      </c>
      <c r="T171" s="100">
        <v>245811</v>
      </c>
      <c r="V171" s="124">
        <v>342201</v>
      </c>
      <c r="Z171" s="124">
        <v>224897.2</v>
      </c>
      <c r="AA171" s="124">
        <v>66489.36</v>
      </c>
      <c r="AD171" s="124">
        <v>21600</v>
      </c>
    </row>
    <row r="172" spans="1:30" x14ac:dyDescent="0.2">
      <c r="A172" s="56" t="s">
        <v>1737</v>
      </c>
      <c r="B172" s="123">
        <v>370178.99</v>
      </c>
      <c r="C172" s="123">
        <v>181373.65</v>
      </c>
      <c r="D172" s="123">
        <v>28297.09</v>
      </c>
      <c r="F172" s="56">
        <v>923623.5</v>
      </c>
      <c r="G172" s="56">
        <v>157483.15</v>
      </c>
      <c r="I172" s="293">
        <v>3000</v>
      </c>
      <c r="J172" s="273">
        <v>58621.54</v>
      </c>
      <c r="N172" s="56">
        <v>-310797.40000000002</v>
      </c>
      <c r="P172" s="56">
        <v>2321876.0699999998</v>
      </c>
      <c r="Q172" s="100">
        <v>135129.72</v>
      </c>
      <c r="R172" s="100">
        <v>10000</v>
      </c>
      <c r="T172" s="100">
        <v>168567</v>
      </c>
      <c r="V172" s="124">
        <v>211977</v>
      </c>
      <c r="Z172" s="124">
        <v>133817.26</v>
      </c>
      <c r="AA172" s="124">
        <v>46162.2</v>
      </c>
      <c r="AD172" s="124">
        <v>2160</v>
      </c>
    </row>
    <row r="173" spans="1:30" x14ac:dyDescent="0.2">
      <c r="A173" s="56" t="s">
        <v>1738</v>
      </c>
      <c r="B173" s="123">
        <v>619109.91</v>
      </c>
      <c r="C173" s="123">
        <v>576176.30000000005</v>
      </c>
      <c r="D173" s="123">
        <v>25640.02</v>
      </c>
      <c r="F173" s="56">
        <v>434717.93</v>
      </c>
      <c r="G173" s="56">
        <v>202764.33</v>
      </c>
      <c r="I173" s="293">
        <v>4000</v>
      </c>
      <c r="J173" s="273">
        <v>66185.179999999993</v>
      </c>
      <c r="L173" s="273">
        <v>0</v>
      </c>
      <c r="N173" s="56">
        <v>98620.23</v>
      </c>
      <c r="P173" s="56">
        <v>2694098.62</v>
      </c>
      <c r="Q173" s="100">
        <v>191061.49</v>
      </c>
      <c r="R173" s="100">
        <v>30000</v>
      </c>
      <c r="T173" s="100">
        <v>175451</v>
      </c>
      <c r="V173" s="124">
        <v>250511</v>
      </c>
      <c r="Z173" s="124">
        <v>102755.63</v>
      </c>
      <c r="AA173" s="124">
        <v>39891.279999999999</v>
      </c>
    </row>
    <row r="174" spans="1:30" x14ac:dyDescent="0.2">
      <c r="A174" s="56" t="s">
        <v>1778</v>
      </c>
      <c r="B174" s="123">
        <v>331799.59000000003</v>
      </c>
      <c r="C174" s="123">
        <v>205686.25</v>
      </c>
      <c r="D174" s="123">
        <v>15851.35</v>
      </c>
      <c r="F174" s="56">
        <v>652848.98</v>
      </c>
      <c r="G174" s="56">
        <v>200677.57</v>
      </c>
      <c r="I174" s="293">
        <v>0</v>
      </c>
      <c r="J174" s="273">
        <v>45550</v>
      </c>
      <c r="N174" s="56">
        <v>50221.99</v>
      </c>
      <c r="P174" s="56">
        <v>2583494.75</v>
      </c>
      <c r="Q174" s="100">
        <v>128942.59</v>
      </c>
      <c r="R174" s="100">
        <v>40000</v>
      </c>
      <c r="T174" s="100">
        <v>69510</v>
      </c>
      <c r="V174" s="124">
        <v>155570</v>
      </c>
      <c r="Z174" s="124">
        <v>95773.19</v>
      </c>
      <c r="AA174" s="124">
        <v>28389.78</v>
      </c>
      <c r="AD174" s="124">
        <v>1382.35</v>
      </c>
    </row>
    <row r="175" spans="1:30" x14ac:dyDescent="0.2">
      <c r="A175" s="56" t="s">
        <v>1789</v>
      </c>
      <c r="B175" s="123">
        <v>186562.2</v>
      </c>
      <c r="C175" s="123">
        <v>18360.650000000001</v>
      </c>
      <c r="D175" s="123">
        <v>52115.06</v>
      </c>
      <c r="F175" s="56">
        <v>1258934.6200000001</v>
      </c>
      <c r="G175" s="56">
        <v>72903.360000000001</v>
      </c>
      <c r="I175" s="293"/>
      <c r="J175" s="273">
        <v>43281.41</v>
      </c>
      <c r="L175" s="273">
        <v>0</v>
      </c>
      <c r="N175" s="56">
        <v>-227846.8</v>
      </c>
      <c r="P175" s="56">
        <v>2913433.4</v>
      </c>
      <c r="Q175" s="100">
        <v>107287.72</v>
      </c>
      <c r="T175" s="100">
        <v>115920</v>
      </c>
      <c r="V175" s="124">
        <v>149490</v>
      </c>
      <c r="Y175" s="124">
        <v>760</v>
      </c>
      <c r="Z175" s="124">
        <v>67295.17</v>
      </c>
      <c r="AA175" s="124">
        <v>26145.65</v>
      </c>
    </row>
    <row r="176" spans="1:30" x14ac:dyDescent="0.2">
      <c r="A176" s="56" t="s">
        <v>17</v>
      </c>
      <c r="B176" s="123">
        <v>1420990.24</v>
      </c>
      <c r="C176" s="123">
        <v>67612.39</v>
      </c>
      <c r="D176" s="123">
        <v>55580.31</v>
      </c>
      <c r="F176" s="56">
        <v>1131765.67</v>
      </c>
      <c r="G176" s="56">
        <v>482786.45</v>
      </c>
      <c r="I176" s="293"/>
      <c r="J176" s="273">
        <v>20093</v>
      </c>
      <c r="P176" s="56">
        <v>2535471.5499999998</v>
      </c>
      <c r="Q176" s="100">
        <v>767439.08</v>
      </c>
      <c r="T176" s="100">
        <v>155943</v>
      </c>
      <c r="V176" s="124">
        <v>351833</v>
      </c>
      <c r="X176" s="124">
        <v>450</v>
      </c>
      <c r="Z176" s="124">
        <v>164885.32999999999</v>
      </c>
      <c r="AA176" s="124">
        <v>64893.74</v>
      </c>
      <c r="AD176" s="124">
        <v>180</v>
      </c>
    </row>
    <row r="177" spans="1:30" x14ac:dyDescent="0.2">
      <c r="A177" s="56" t="s">
        <v>18</v>
      </c>
      <c r="B177" s="123">
        <v>709653.23</v>
      </c>
      <c r="C177" s="123">
        <v>50200</v>
      </c>
      <c r="D177" s="123">
        <v>320030.49</v>
      </c>
      <c r="F177" s="56">
        <v>379254.03</v>
      </c>
      <c r="G177" s="56">
        <v>434154.23</v>
      </c>
      <c r="I177" s="293">
        <v>3500</v>
      </c>
      <c r="J177" s="273">
        <v>62996.01</v>
      </c>
      <c r="K177" s="273">
        <v>26850</v>
      </c>
      <c r="L177" s="273">
        <v>10000</v>
      </c>
      <c r="O177" s="56">
        <v>206733.42</v>
      </c>
      <c r="P177" s="56">
        <v>3491897.05</v>
      </c>
      <c r="Q177" s="100">
        <v>366964.01</v>
      </c>
      <c r="T177" s="100">
        <v>246285.1</v>
      </c>
      <c r="V177" s="124">
        <v>398135.1</v>
      </c>
      <c r="Z177" s="124">
        <v>127425.19</v>
      </c>
      <c r="AA177" s="124">
        <v>37738.33</v>
      </c>
    </row>
    <row r="178" spans="1:30" x14ac:dyDescent="0.2">
      <c r="A178" s="56" t="s">
        <v>1739</v>
      </c>
      <c r="B178" s="123">
        <v>472220.31</v>
      </c>
      <c r="C178" s="123">
        <v>30634.25</v>
      </c>
      <c r="D178" s="123">
        <v>196232.23</v>
      </c>
      <c r="F178" s="56">
        <v>9680706.3100000005</v>
      </c>
      <c r="G178" s="56">
        <v>3300828.36</v>
      </c>
      <c r="I178" s="293">
        <v>27785.83</v>
      </c>
      <c r="J178" s="273">
        <v>68135.39</v>
      </c>
      <c r="L178" s="273">
        <v>32.49</v>
      </c>
      <c r="O178" s="56">
        <v>89695.27</v>
      </c>
      <c r="P178" s="56">
        <v>2917750.69</v>
      </c>
      <c r="Q178" s="100">
        <v>412835.47</v>
      </c>
      <c r="R178" s="100">
        <v>313143.01</v>
      </c>
      <c r="T178" s="100">
        <v>308760</v>
      </c>
      <c r="V178" s="124">
        <v>787022</v>
      </c>
      <c r="Z178" s="124">
        <v>253948.84</v>
      </c>
      <c r="AA178" s="124">
        <v>368267.7</v>
      </c>
      <c r="AC178" s="124">
        <v>111434.12</v>
      </c>
    </row>
    <row r="179" spans="1:30" x14ac:dyDescent="0.2">
      <c r="A179" s="56" t="s">
        <v>19</v>
      </c>
      <c r="B179" s="123">
        <v>273746.21000000002</v>
      </c>
      <c r="C179" s="123">
        <v>34322.879999999997</v>
      </c>
      <c r="D179" s="123">
        <v>62384.36</v>
      </c>
      <c r="F179" s="56">
        <v>256667.3</v>
      </c>
      <c r="G179" s="56">
        <v>340346.56</v>
      </c>
      <c r="I179" s="293">
        <v>0</v>
      </c>
      <c r="M179" s="56">
        <v>215000</v>
      </c>
      <c r="O179" s="56">
        <v>84592.48</v>
      </c>
      <c r="P179" s="56">
        <v>3101018.9</v>
      </c>
      <c r="Q179" s="100">
        <v>300861.05</v>
      </c>
      <c r="V179" s="124">
        <v>64400</v>
      </c>
      <c r="Z179" s="124">
        <v>46524.5</v>
      </c>
      <c r="AA179" s="124">
        <v>43939.47</v>
      </c>
    </row>
    <row r="180" spans="1:30" x14ac:dyDescent="0.2">
      <c r="A180" s="56" t="s">
        <v>20</v>
      </c>
      <c r="B180" s="123">
        <v>680175.19</v>
      </c>
      <c r="C180" s="123">
        <v>240539.03</v>
      </c>
      <c r="D180" s="123">
        <v>173061.33</v>
      </c>
      <c r="F180" s="56">
        <v>57319.42</v>
      </c>
      <c r="G180" s="56">
        <v>660787.61</v>
      </c>
      <c r="I180" s="293">
        <v>0</v>
      </c>
      <c r="J180" s="273">
        <v>60027.51</v>
      </c>
      <c r="K180" s="273">
        <v>70000</v>
      </c>
      <c r="L180" s="273">
        <v>10020.56</v>
      </c>
      <c r="O180" s="56">
        <v>292701.58</v>
      </c>
      <c r="P180" s="56">
        <v>254405.43</v>
      </c>
      <c r="Q180" s="100">
        <v>608747.36</v>
      </c>
      <c r="T180" s="100">
        <v>283587.7</v>
      </c>
      <c r="V180" s="124">
        <v>449457.7</v>
      </c>
      <c r="Z180" s="124">
        <v>138339.35</v>
      </c>
      <c r="AA180" s="124">
        <v>90362.6</v>
      </c>
    </row>
    <row r="181" spans="1:30" x14ac:dyDescent="0.2">
      <c r="A181" s="56" t="s">
        <v>21</v>
      </c>
      <c r="B181" s="123">
        <v>640087.03</v>
      </c>
      <c r="C181" s="123">
        <v>94595.24</v>
      </c>
      <c r="D181" s="123">
        <v>110905.84</v>
      </c>
      <c r="F181" s="56">
        <v>1381498.38</v>
      </c>
      <c r="G181" s="56">
        <v>299200.19</v>
      </c>
      <c r="I181" s="293">
        <v>154300</v>
      </c>
      <c r="J181" s="273">
        <v>69910</v>
      </c>
      <c r="K181" s="273">
        <v>114000</v>
      </c>
      <c r="L181" s="273">
        <v>10000</v>
      </c>
      <c r="O181" s="56">
        <v>360867.92</v>
      </c>
      <c r="P181" s="56">
        <v>4470863.96</v>
      </c>
      <c r="Q181" s="100">
        <v>360596.43</v>
      </c>
      <c r="T181" s="100">
        <v>383187.6</v>
      </c>
      <c r="V181" s="124">
        <v>541387.6</v>
      </c>
      <c r="X181" s="124">
        <v>320</v>
      </c>
      <c r="Z181" s="124">
        <v>86533.68</v>
      </c>
      <c r="AA181" s="124">
        <v>43208.5</v>
      </c>
    </row>
    <row r="182" spans="1:30" x14ac:dyDescent="0.2">
      <c r="A182" s="56" t="s">
        <v>22</v>
      </c>
      <c r="B182" s="123">
        <v>659838.71</v>
      </c>
      <c r="C182" s="123">
        <v>23479.75</v>
      </c>
      <c r="D182" s="123">
        <v>116338.01</v>
      </c>
      <c r="F182" s="56">
        <v>169891.78</v>
      </c>
      <c r="G182" s="56">
        <v>118790.25</v>
      </c>
      <c r="I182" s="293">
        <v>13800</v>
      </c>
      <c r="J182" s="273">
        <v>75919.679999999993</v>
      </c>
      <c r="K182" s="273">
        <v>68000</v>
      </c>
      <c r="L182" s="273">
        <v>12219.62</v>
      </c>
      <c r="O182" s="56">
        <v>-417003.77</v>
      </c>
      <c r="P182" s="56">
        <v>1315785.06</v>
      </c>
      <c r="Q182" s="100">
        <v>209991.6</v>
      </c>
      <c r="T182" s="100">
        <v>452263.6</v>
      </c>
      <c r="V182" s="124">
        <v>561843.6</v>
      </c>
      <c r="Z182" s="124">
        <v>135352.51999999999</v>
      </c>
      <c r="AA182" s="124">
        <v>41043.42</v>
      </c>
    </row>
    <row r="183" spans="1:30" x14ac:dyDescent="0.2">
      <c r="A183" s="56" t="s">
        <v>23</v>
      </c>
      <c r="B183" s="123">
        <v>833826.28</v>
      </c>
      <c r="C183" s="123">
        <v>13892.75</v>
      </c>
      <c r="D183" s="123">
        <v>283709.71999999997</v>
      </c>
      <c r="F183" s="56">
        <v>943470.3</v>
      </c>
      <c r="G183" s="56">
        <v>378309.85</v>
      </c>
      <c r="I183" s="293">
        <v>2862.3</v>
      </c>
      <c r="J183" s="273">
        <v>60718.18</v>
      </c>
      <c r="K183" s="273">
        <v>62055</v>
      </c>
      <c r="L183" s="273">
        <v>98820.71</v>
      </c>
      <c r="O183" s="56">
        <v>342393.35</v>
      </c>
      <c r="P183" s="56">
        <v>1137972.49</v>
      </c>
      <c r="Q183" s="100">
        <v>383572.94</v>
      </c>
      <c r="R183" s="100">
        <v>80335</v>
      </c>
      <c r="T183" s="100">
        <v>362829.1</v>
      </c>
      <c r="V183" s="124">
        <v>518909.1</v>
      </c>
      <c r="Z183" s="124">
        <v>238898.84</v>
      </c>
      <c r="AA183" s="124">
        <v>45257.11</v>
      </c>
      <c r="AD183" s="124">
        <v>171750</v>
      </c>
    </row>
    <row r="184" spans="1:30" x14ac:dyDescent="0.2">
      <c r="A184" s="56" t="s">
        <v>24</v>
      </c>
      <c r="B184" s="123">
        <v>1289004.56</v>
      </c>
      <c r="C184" s="123">
        <v>35628.04</v>
      </c>
      <c r="D184" s="123">
        <v>175246.06</v>
      </c>
      <c r="F184" s="56">
        <v>1801819.77</v>
      </c>
      <c r="G184" s="56">
        <v>715509.78</v>
      </c>
      <c r="I184" s="293">
        <v>4000</v>
      </c>
      <c r="J184" s="273">
        <v>68739.009999999995</v>
      </c>
      <c r="K184" s="273">
        <v>4200</v>
      </c>
      <c r="L184" s="273">
        <v>10463.51</v>
      </c>
      <c r="O184" s="56">
        <v>855153.83</v>
      </c>
      <c r="P184" s="56">
        <v>1899168.01</v>
      </c>
      <c r="Q184" s="100">
        <v>644829.37</v>
      </c>
      <c r="T184" s="100">
        <v>168316.79999999999</v>
      </c>
      <c r="V184" s="124">
        <v>366436.8</v>
      </c>
      <c r="X184" s="124">
        <v>1000</v>
      </c>
      <c r="Z184" s="124">
        <v>178232.13</v>
      </c>
      <c r="AA184" s="124">
        <v>61458.92</v>
      </c>
    </row>
    <row r="185" spans="1:30" x14ac:dyDescent="0.2">
      <c r="A185" s="56" t="s">
        <v>25</v>
      </c>
      <c r="B185" s="123">
        <v>646566.98</v>
      </c>
      <c r="C185" s="123">
        <v>19634.759999999998</v>
      </c>
      <c r="D185" s="123">
        <v>186009.02</v>
      </c>
      <c r="F185" s="56">
        <v>871291.94</v>
      </c>
      <c r="G185" s="56">
        <v>272962.40999999997</v>
      </c>
      <c r="I185" s="293">
        <v>3840</v>
      </c>
      <c r="J185" s="273">
        <v>72248.350000000006</v>
      </c>
      <c r="K185" s="273">
        <v>220000</v>
      </c>
      <c r="L185" s="273">
        <v>10000</v>
      </c>
      <c r="O185" s="56">
        <v>177061.27</v>
      </c>
      <c r="P185" s="56">
        <v>4128965.53</v>
      </c>
      <c r="Q185" s="100">
        <v>302976.87</v>
      </c>
      <c r="T185" s="100">
        <v>155505.79999999999</v>
      </c>
      <c r="V185" s="124">
        <v>240895.8</v>
      </c>
      <c r="X185" s="124">
        <v>360</v>
      </c>
      <c r="Z185" s="124">
        <v>93752.85</v>
      </c>
      <c r="AA185" s="124">
        <v>35607.96</v>
      </c>
    </row>
    <row r="186" spans="1:30" x14ac:dyDescent="0.2">
      <c r="A186" s="56" t="s">
        <v>26</v>
      </c>
      <c r="B186" s="123">
        <v>607425.48</v>
      </c>
      <c r="C186" s="123">
        <v>14510.9</v>
      </c>
      <c r="D186" s="123">
        <v>191780.03</v>
      </c>
      <c r="F186" s="56">
        <v>268281.03999999998</v>
      </c>
      <c r="G186" s="56">
        <v>575759.06999999995</v>
      </c>
      <c r="I186" s="293">
        <v>0</v>
      </c>
      <c r="J186" s="273">
        <v>60207.3</v>
      </c>
      <c r="K186" s="273">
        <v>31900</v>
      </c>
      <c r="L186" s="273">
        <v>10000</v>
      </c>
      <c r="O186" s="56">
        <v>318017.68</v>
      </c>
      <c r="P186" s="56">
        <v>1898710.57</v>
      </c>
      <c r="Q186" s="100">
        <v>278090.64</v>
      </c>
      <c r="T186" s="100">
        <v>403723</v>
      </c>
      <c r="V186" s="124">
        <v>540563</v>
      </c>
      <c r="Z186" s="124">
        <v>110155.36</v>
      </c>
      <c r="AA186" s="124">
        <v>22903</v>
      </c>
    </row>
    <row r="187" spans="1:30" x14ac:dyDescent="0.2">
      <c r="A187" s="56" t="s">
        <v>27</v>
      </c>
      <c r="B187" s="123">
        <v>500258.93</v>
      </c>
      <c r="C187" s="123">
        <v>21186.21</v>
      </c>
      <c r="D187" s="123">
        <v>42093.89</v>
      </c>
      <c r="F187" s="56">
        <v>219944.43</v>
      </c>
      <c r="G187" s="56">
        <v>740924.44</v>
      </c>
      <c r="I187" s="293">
        <v>4500</v>
      </c>
      <c r="J187" s="273">
        <v>61375.43</v>
      </c>
      <c r="L187" s="273">
        <v>12080.41</v>
      </c>
      <c r="O187" s="56">
        <v>-649216.43999999994</v>
      </c>
      <c r="P187" s="56">
        <v>2242933.0699999998</v>
      </c>
      <c r="Q187" s="100">
        <v>271026.28000000003</v>
      </c>
      <c r="T187" s="100">
        <v>253066.4</v>
      </c>
      <c r="V187" s="124">
        <v>384236.4</v>
      </c>
      <c r="Z187" s="124">
        <v>122349.02</v>
      </c>
      <c r="AA187" s="124">
        <v>47412.34</v>
      </c>
      <c r="AC187" s="124">
        <v>18877.54</v>
      </c>
    </row>
    <row r="188" spans="1:30" x14ac:dyDescent="0.2">
      <c r="A188" s="56" t="s">
        <v>1781</v>
      </c>
      <c r="B188" s="123">
        <v>256001.86</v>
      </c>
      <c r="C188" s="123">
        <v>10742.5</v>
      </c>
      <c r="D188" s="123">
        <v>100356.45</v>
      </c>
      <c r="F188" s="56">
        <v>894549.55</v>
      </c>
      <c r="G188" s="56">
        <v>389058.64</v>
      </c>
      <c r="I188" s="293">
        <v>5420</v>
      </c>
      <c r="J188" s="273">
        <v>52470.07</v>
      </c>
      <c r="L188" s="273">
        <v>10000</v>
      </c>
      <c r="O188" s="56">
        <v>118897.68</v>
      </c>
      <c r="P188" s="56">
        <v>3605471.06</v>
      </c>
      <c r="Q188" s="100">
        <v>309998.96000000002</v>
      </c>
      <c r="T188" s="100">
        <v>204740</v>
      </c>
      <c r="V188" s="124">
        <v>355480</v>
      </c>
      <c r="Z188" s="124">
        <v>107076.23</v>
      </c>
      <c r="AA188" s="124">
        <v>56746.42</v>
      </c>
    </row>
    <row r="189" spans="1:30" x14ac:dyDescent="0.2">
      <c r="A189" s="56" t="s">
        <v>29</v>
      </c>
      <c r="B189" s="123">
        <v>756942.81</v>
      </c>
      <c r="C189" s="123">
        <v>160674.76999999999</v>
      </c>
      <c r="D189" s="123">
        <v>284595.46999999997</v>
      </c>
      <c r="F189" s="56">
        <v>2146248.09</v>
      </c>
      <c r="G189" s="56">
        <v>308509</v>
      </c>
      <c r="I189" s="293">
        <v>1440</v>
      </c>
      <c r="J189" s="273">
        <v>42600.07</v>
      </c>
      <c r="L189" s="273">
        <v>146147.44</v>
      </c>
      <c r="O189" s="56">
        <v>383311.47</v>
      </c>
      <c r="P189" s="56">
        <v>3600900</v>
      </c>
      <c r="Q189" s="100">
        <v>338088.04</v>
      </c>
      <c r="T189" s="100">
        <v>258834.2</v>
      </c>
      <c r="U189" s="100">
        <v>438000</v>
      </c>
      <c r="V189" s="124">
        <v>382854.2</v>
      </c>
      <c r="Z189" s="124">
        <v>154660.12</v>
      </c>
      <c r="AA189" s="124">
        <v>73854.86</v>
      </c>
    </row>
    <row r="190" spans="1:30" x14ac:dyDescent="0.2">
      <c r="A190" s="56" t="s">
        <v>1740</v>
      </c>
      <c r="B190" s="123">
        <v>448187.94</v>
      </c>
      <c r="C190" s="123">
        <v>7133</v>
      </c>
      <c r="D190" s="123">
        <v>71575.98</v>
      </c>
      <c r="F190" s="56">
        <v>802984.43</v>
      </c>
      <c r="G190" s="56">
        <v>949.36</v>
      </c>
      <c r="I190" s="293"/>
      <c r="J190" s="273">
        <v>33859</v>
      </c>
      <c r="L190" s="273">
        <v>3750</v>
      </c>
      <c r="O190" s="56">
        <v>79208.149999999994</v>
      </c>
      <c r="P190" s="56">
        <v>2938659.03</v>
      </c>
      <c r="Q190" s="100">
        <v>315977.84000000003</v>
      </c>
      <c r="T190" s="100">
        <v>291985.59000000003</v>
      </c>
      <c r="U190" s="100">
        <v>2500</v>
      </c>
      <c r="V190" s="124">
        <v>356815.59</v>
      </c>
      <c r="Z190" s="124">
        <v>69801.03</v>
      </c>
      <c r="AA190" s="124">
        <v>33874.32</v>
      </c>
    </row>
    <row r="191" spans="1:30" x14ac:dyDescent="0.2">
      <c r="A191" s="56" t="s">
        <v>1741</v>
      </c>
      <c r="B191" s="123">
        <v>207026.37</v>
      </c>
      <c r="C191" s="123">
        <v>1275</v>
      </c>
      <c r="D191" s="123">
        <v>174259.37</v>
      </c>
      <c r="F191" s="56">
        <v>1794240.18</v>
      </c>
      <c r="G191" s="56">
        <v>604513.54</v>
      </c>
      <c r="I191" s="293">
        <v>0</v>
      </c>
      <c r="J191" s="273">
        <v>95436.72</v>
      </c>
      <c r="L191" s="273">
        <v>527.4</v>
      </c>
      <c r="O191" s="56">
        <v>11100</v>
      </c>
      <c r="P191" s="56">
        <v>309271.51</v>
      </c>
      <c r="Q191" s="100">
        <v>331276.09000000003</v>
      </c>
      <c r="T191" s="100">
        <v>263011</v>
      </c>
      <c r="U191" s="100">
        <v>3000</v>
      </c>
      <c r="V191" s="124">
        <v>328891</v>
      </c>
      <c r="Z191" s="124">
        <v>88214.05</v>
      </c>
      <c r="AA191" s="124">
        <v>5240.1400000000003</v>
      </c>
    </row>
    <row r="192" spans="1:30" x14ac:dyDescent="0.2">
      <c r="A192" s="56" t="s">
        <v>1742</v>
      </c>
      <c r="B192" s="123">
        <v>444349.64</v>
      </c>
      <c r="C192" s="123">
        <v>49800</v>
      </c>
      <c r="D192" s="123">
        <v>102750</v>
      </c>
      <c r="F192" s="56">
        <v>2684684.28</v>
      </c>
      <c r="G192" s="56">
        <v>273823.42</v>
      </c>
      <c r="I192" s="293">
        <v>0</v>
      </c>
      <c r="J192" s="273">
        <v>82833</v>
      </c>
      <c r="L192" s="273">
        <v>8258.02</v>
      </c>
      <c r="O192" s="56">
        <v>152128.44</v>
      </c>
      <c r="P192" s="56">
        <v>2920045.89</v>
      </c>
      <c r="Q192" s="100">
        <v>344311.26</v>
      </c>
      <c r="T192" s="100">
        <v>387114</v>
      </c>
      <c r="U192" s="100">
        <v>4040</v>
      </c>
      <c r="V192" s="124">
        <v>505094</v>
      </c>
      <c r="Z192" s="124">
        <v>111958.06</v>
      </c>
      <c r="AA192" s="124">
        <v>69975.06</v>
      </c>
    </row>
    <row r="193" spans="1:27" x14ac:dyDescent="0.2">
      <c r="A193" s="56" t="s">
        <v>1743</v>
      </c>
      <c r="B193" s="123">
        <v>540007.59</v>
      </c>
      <c r="C193" s="123">
        <v>2182</v>
      </c>
      <c r="D193" s="123">
        <v>68402.210000000006</v>
      </c>
      <c r="F193" s="56">
        <v>514187.81</v>
      </c>
      <c r="G193" s="56">
        <v>398724.24</v>
      </c>
      <c r="I193" s="293">
        <v>0</v>
      </c>
      <c r="J193" s="273">
        <v>43900</v>
      </c>
      <c r="O193" s="56">
        <v>48123.09</v>
      </c>
      <c r="P193" s="56">
        <v>2662416.9900000002</v>
      </c>
      <c r="Q193" s="100">
        <v>299901.38</v>
      </c>
      <c r="T193" s="100">
        <v>159810</v>
      </c>
      <c r="U193" s="100">
        <v>3000</v>
      </c>
      <c r="V193" s="124">
        <v>230770</v>
      </c>
      <c r="Z193" s="124">
        <v>82629.210000000006</v>
      </c>
      <c r="AA193" s="124">
        <v>29098.400000000001</v>
      </c>
    </row>
    <row r="194" spans="1:27" x14ac:dyDescent="0.2">
      <c r="A194" s="56" t="s">
        <v>1744</v>
      </c>
      <c r="B194" s="123">
        <v>766982.48</v>
      </c>
      <c r="C194" s="123">
        <v>0</v>
      </c>
      <c r="D194" s="123">
        <v>47381.37</v>
      </c>
      <c r="F194" s="56">
        <v>316147.25</v>
      </c>
      <c r="G194" s="56">
        <v>209625.11</v>
      </c>
      <c r="I194" s="293">
        <v>0</v>
      </c>
      <c r="J194" s="273">
        <v>66282.61</v>
      </c>
      <c r="L194" s="273">
        <v>14.7</v>
      </c>
      <c r="P194" s="56">
        <v>2577037.9500000002</v>
      </c>
      <c r="Q194" s="100">
        <v>372336.94</v>
      </c>
      <c r="T194" s="100">
        <v>93940</v>
      </c>
      <c r="V194" s="124">
        <v>207220</v>
      </c>
      <c r="Z194" s="124">
        <v>102799.98</v>
      </c>
      <c r="AA194" s="124">
        <v>30922.78</v>
      </c>
    </row>
    <row r="195" spans="1:27" x14ac:dyDescent="0.2">
      <c r="A195" s="56" t="s">
        <v>1745</v>
      </c>
      <c r="B195" s="123">
        <v>1170697.1100000001</v>
      </c>
      <c r="C195" s="123">
        <v>23626</v>
      </c>
      <c r="D195" s="123">
        <v>91283.32</v>
      </c>
      <c r="F195" s="56">
        <v>798809.19</v>
      </c>
      <c r="G195" s="56">
        <v>674228.26</v>
      </c>
      <c r="I195" s="293"/>
      <c r="J195" s="273">
        <v>40850</v>
      </c>
      <c r="L195" s="273">
        <v>83723.460000000006</v>
      </c>
      <c r="O195" s="56">
        <v>346409.94</v>
      </c>
      <c r="P195" s="56">
        <v>2987149.95</v>
      </c>
      <c r="Q195" s="100">
        <v>356162.22</v>
      </c>
      <c r="T195" s="100">
        <v>141020</v>
      </c>
      <c r="V195" s="124">
        <v>254480</v>
      </c>
      <c r="Z195" s="124">
        <v>101462.42</v>
      </c>
      <c r="AA195" s="124">
        <v>59733.7</v>
      </c>
    </row>
    <row r="196" spans="1:27" x14ac:dyDescent="0.2">
      <c r="A196" s="56" t="s">
        <v>1746</v>
      </c>
      <c r="B196" s="123">
        <v>898722.77</v>
      </c>
      <c r="C196" s="123">
        <v>6549.46</v>
      </c>
      <c r="D196" s="123">
        <v>177138.18</v>
      </c>
      <c r="F196" s="56">
        <v>3295407.25</v>
      </c>
      <c r="G196" s="56">
        <v>310790.53000000003</v>
      </c>
      <c r="I196" s="293"/>
      <c r="J196" s="273">
        <v>0</v>
      </c>
      <c r="K196" s="273">
        <v>16300</v>
      </c>
      <c r="L196" s="273">
        <v>934.57</v>
      </c>
      <c r="O196" s="56">
        <v>178471.18</v>
      </c>
      <c r="P196" s="56">
        <v>2987149.95</v>
      </c>
      <c r="Q196" s="100">
        <v>254978.04</v>
      </c>
      <c r="T196" s="100">
        <v>311400</v>
      </c>
      <c r="V196" s="124">
        <v>311400</v>
      </c>
      <c r="Z196" s="124">
        <v>114275.63</v>
      </c>
      <c r="AA196" s="124">
        <v>1181.18</v>
      </c>
    </row>
    <row r="197" spans="1:27" x14ac:dyDescent="0.2">
      <c r="A197" s="56" t="s">
        <v>1747</v>
      </c>
      <c r="B197" s="123">
        <v>867307.56</v>
      </c>
      <c r="C197" s="123">
        <v>19141</v>
      </c>
      <c r="D197" s="123">
        <v>78899.210000000006</v>
      </c>
      <c r="F197" s="56">
        <v>738244.22</v>
      </c>
      <c r="G197" s="56">
        <v>214415.13</v>
      </c>
      <c r="I197" s="293">
        <v>0</v>
      </c>
      <c r="J197" s="273">
        <v>26320</v>
      </c>
      <c r="L197" s="273">
        <v>205.61</v>
      </c>
      <c r="O197" s="56">
        <v>321172.95</v>
      </c>
      <c r="P197" s="56">
        <v>2090614.96</v>
      </c>
      <c r="Q197" s="100">
        <v>263702.82</v>
      </c>
      <c r="T197" s="100">
        <v>260641.3</v>
      </c>
      <c r="V197" s="124">
        <v>334961.3</v>
      </c>
      <c r="Z197" s="124">
        <v>103586</v>
      </c>
      <c r="AA197" s="124">
        <v>33621.300000000003</v>
      </c>
    </row>
    <row r="198" spans="1:27" x14ac:dyDescent="0.2">
      <c r="A198" s="56" t="s">
        <v>1748</v>
      </c>
      <c r="B198" s="123">
        <v>984447.05</v>
      </c>
      <c r="C198" s="123">
        <v>264782.69</v>
      </c>
      <c r="D198" s="123">
        <v>121086.37</v>
      </c>
      <c r="F198" s="56">
        <v>584787.49</v>
      </c>
      <c r="G198" s="56">
        <v>580841.54</v>
      </c>
      <c r="I198" s="293"/>
      <c r="J198" s="273">
        <v>47385</v>
      </c>
      <c r="L198" s="273">
        <v>0</v>
      </c>
      <c r="O198" s="56">
        <v>12488.66</v>
      </c>
      <c r="P198" s="56">
        <v>433496.95</v>
      </c>
      <c r="Q198" s="100">
        <v>625154.12</v>
      </c>
      <c r="T198" s="100">
        <v>266440</v>
      </c>
      <c r="V198" s="124">
        <v>337590</v>
      </c>
      <c r="Z198" s="124">
        <v>110953.69</v>
      </c>
      <c r="AA198" s="124">
        <v>55124.9</v>
      </c>
    </row>
    <row r="199" spans="1:27" x14ac:dyDescent="0.2">
      <c r="A199" s="56" t="s">
        <v>1749</v>
      </c>
      <c r="B199" s="123">
        <v>754638.97</v>
      </c>
      <c r="C199" s="123">
        <v>0</v>
      </c>
      <c r="D199" s="123">
        <v>128964.89</v>
      </c>
      <c r="E199" s="123">
        <v>7374</v>
      </c>
      <c r="F199" s="56">
        <v>1100093.96</v>
      </c>
      <c r="G199" s="56">
        <v>-25884.46</v>
      </c>
      <c r="I199" s="293">
        <v>21000</v>
      </c>
      <c r="J199" s="273">
        <v>103027.78</v>
      </c>
      <c r="K199" s="273">
        <v>7640</v>
      </c>
      <c r="O199" s="56">
        <v>-1731260.95</v>
      </c>
      <c r="P199" s="56">
        <v>4047651.72</v>
      </c>
      <c r="Q199" s="100">
        <v>109686.97</v>
      </c>
      <c r="T199" s="100">
        <v>266480</v>
      </c>
      <c r="V199" s="124">
        <v>325940</v>
      </c>
      <c r="Z199" s="124">
        <v>87783.76</v>
      </c>
      <c r="AA199" s="124">
        <v>249979.12</v>
      </c>
    </row>
    <row r="200" spans="1:27" x14ac:dyDescent="0.2">
      <c r="A200" s="56" t="s">
        <v>1750</v>
      </c>
      <c r="B200" s="123">
        <v>507955.56</v>
      </c>
      <c r="C200" s="123">
        <v>0</v>
      </c>
      <c r="D200" s="123">
        <v>121963.98</v>
      </c>
      <c r="E200" s="123">
        <v>0</v>
      </c>
      <c r="F200" s="56">
        <v>849817.09</v>
      </c>
      <c r="G200" s="56">
        <v>330523.53000000003</v>
      </c>
      <c r="I200" s="293">
        <v>3500</v>
      </c>
      <c r="J200" s="273">
        <v>81450.73</v>
      </c>
      <c r="O200" s="56">
        <v>898871.81</v>
      </c>
      <c r="P200" s="56">
        <v>769808.6</v>
      </c>
      <c r="Q200" s="100">
        <v>189801.01</v>
      </c>
      <c r="T200" s="100">
        <v>195166</v>
      </c>
      <c r="V200" s="124">
        <v>264166</v>
      </c>
      <c r="Z200" s="124">
        <v>75499.009999999995</v>
      </c>
      <c r="AA200" s="124">
        <v>30074.68</v>
      </c>
    </row>
    <row r="201" spans="1:27" x14ac:dyDescent="0.2">
      <c r="A201" s="56" t="s">
        <v>1751</v>
      </c>
      <c r="B201" s="123">
        <v>281231.57</v>
      </c>
      <c r="C201" s="123">
        <v>136320.53</v>
      </c>
      <c r="D201" s="123">
        <v>67707.67</v>
      </c>
      <c r="E201" s="123">
        <v>0</v>
      </c>
      <c r="F201" s="56">
        <v>1026715.78</v>
      </c>
      <c r="G201" s="56">
        <v>194643.63</v>
      </c>
      <c r="I201" s="293">
        <v>15775</v>
      </c>
      <c r="J201" s="273">
        <v>20430</v>
      </c>
      <c r="K201" s="273">
        <v>57679</v>
      </c>
      <c r="O201" s="56">
        <v>1838407.9</v>
      </c>
      <c r="Q201" s="100">
        <v>160706.04</v>
      </c>
      <c r="R201" s="100">
        <v>195000</v>
      </c>
      <c r="T201" s="100">
        <v>204568</v>
      </c>
      <c r="V201" s="124">
        <v>320788</v>
      </c>
      <c r="Z201" s="124">
        <v>225821.7</v>
      </c>
      <c r="AA201" s="124">
        <v>27062.5</v>
      </c>
    </row>
    <row r="202" spans="1:27" x14ac:dyDescent="0.2">
      <c r="A202" s="56" t="s">
        <v>1752</v>
      </c>
      <c r="B202" s="123">
        <v>222771.18</v>
      </c>
      <c r="C202" s="123">
        <v>9000</v>
      </c>
      <c r="D202" s="123">
        <v>29545.31</v>
      </c>
      <c r="E202" s="123">
        <v>0</v>
      </c>
      <c r="F202" s="56">
        <v>890069.84</v>
      </c>
      <c r="G202" s="56">
        <v>428165.56</v>
      </c>
      <c r="I202" s="293">
        <v>4000</v>
      </c>
      <c r="J202" s="273">
        <v>36100</v>
      </c>
      <c r="O202" s="56">
        <v>-537437.31000000006</v>
      </c>
      <c r="P202" s="56">
        <v>2464354.4300000002</v>
      </c>
      <c r="Q202" s="100">
        <v>72320</v>
      </c>
      <c r="T202" s="100">
        <v>169183</v>
      </c>
      <c r="V202" s="124">
        <v>242203</v>
      </c>
      <c r="Z202" s="124">
        <v>92818.99</v>
      </c>
      <c r="AA202" s="124">
        <v>58507.67</v>
      </c>
    </row>
    <row r="203" spans="1:27" x14ac:dyDescent="0.2">
      <c r="A203" s="56" t="s">
        <v>1753</v>
      </c>
      <c r="B203" s="123">
        <v>530975.1</v>
      </c>
      <c r="C203" s="123">
        <v>0</v>
      </c>
      <c r="D203" s="123">
        <v>177041.61</v>
      </c>
      <c r="F203" s="56">
        <v>1372280.07</v>
      </c>
      <c r="G203" s="56">
        <v>303907.15000000002</v>
      </c>
      <c r="I203" s="293">
        <v>76144</v>
      </c>
      <c r="J203" s="273">
        <v>76276.91</v>
      </c>
      <c r="O203" s="56">
        <v>1079706.33</v>
      </c>
      <c r="P203" s="56">
        <v>1488605.78</v>
      </c>
      <c r="Q203" s="100">
        <v>140289.29999999999</v>
      </c>
      <c r="T203" s="100">
        <v>268358</v>
      </c>
      <c r="V203" s="124">
        <v>380438</v>
      </c>
      <c r="Z203" s="124">
        <v>92417.56</v>
      </c>
      <c r="AA203" s="124">
        <v>52143.14</v>
      </c>
    </row>
    <row r="204" spans="1:27" x14ac:dyDescent="0.2">
      <c r="A204" s="56" t="s">
        <v>1754</v>
      </c>
      <c r="B204" s="123">
        <v>342684.28</v>
      </c>
      <c r="C204" s="123">
        <v>10200</v>
      </c>
      <c r="D204" s="123">
        <v>17371.400000000001</v>
      </c>
      <c r="E204" s="123">
        <v>0</v>
      </c>
      <c r="F204" s="56">
        <v>246920.5</v>
      </c>
      <c r="G204" s="56">
        <v>155002.10999999999</v>
      </c>
      <c r="I204" s="293">
        <v>52050</v>
      </c>
      <c r="J204" s="273">
        <v>17580.580000000002</v>
      </c>
      <c r="K204" s="273">
        <v>400</v>
      </c>
      <c r="O204" s="56">
        <v>-1592681.02</v>
      </c>
      <c r="P204" s="56">
        <v>2328715.77</v>
      </c>
      <c r="Q204" s="100">
        <v>82610.179999999993</v>
      </c>
      <c r="T204" s="100">
        <v>208740</v>
      </c>
      <c r="V204" s="124">
        <v>230880</v>
      </c>
      <c r="Z204" s="124">
        <v>72516.14</v>
      </c>
      <c r="AA204" s="124">
        <v>20734.080000000002</v>
      </c>
    </row>
    <row r="205" spans="1:27" x14ac:dyDescent="0.2">
      <c r="A205" s="56" t="s">
        <v>1755</v>
      </c>
      <c r="B205" s="123">
        <v>828023.88</v>
      </c>
      <c r="C205" s="123">
        <v>0</v>
      </c>
      <c r="D205" s="123">
        <v>152828.69</v>
      </c>
      <c r="F205" s="56">
        <v>2295445.46</v>
      </c>
      <c r="G205" s="56">
        <v>445988.16</v>
      </c>
      <c r="I205" s="293">
        <v>13500</v>
      </c>
      <c r="J205" s="273">
        <v>19260</v>
      </c>
      <c r="O205" s="56">
        <v>-320180.18</v>
      </c>
      <c r="P205" s="56">
        <v>4119895.74</v>
      </c>
      <c r="Q205" s="100">
        <v>31093.85</v>
      </c>
      <c r="T205" s="100">
        <v>221319</v>
      </c>
      <c r="V205" s="124">
        <v>239439</v>
      </c>
      <c r="Z205" s="124">
        <v>106919.6</v>
      </c>
      <c r="AA205" s="124">
        <v>15337.62</v>
      </c>
    </row>
    <row r="206" spans="1:27" x14ac:dyDescent="0.2">
      <c r="A206" s="56" t="s">
        <v>1779</v>
      </c>
      <c r="B206" s="123">
        <v>680667.08</v>
      </c>
      <c r="C206" s="123">
        <v>19189.95</v>
      </c>
      <c r="D206" s="123">
        <v>110088.81</v>
      </c>
      <c r="F206" s="56">
        <v>696016.46</v>
      </c>
      <c r="G206" s="56">
        <v>87144.05</v>
      </c>
      <c r="I206" s="293">
        <v>22600</v>
      </c>
      <c r="J206" s="273">
        <v>35835.589999999997</v>
      </c>
      <c r="O206" s="56">
        <v>-1374289.93</v>
      </c>
      <c r="P206" s="56">
        <v>2992215.82</v>
      </c>
      <c r="Q206" s="100">
        <v>224916.14</v>
      </c>
      <c r="T206" s="100">
        <v>385020</v>
      </c>
      <c r="V206" s="124">
        <v>421400</v>
      </c>
      <c r="Z206" s="124">
        <v>105366.07</v>
      </c>
      <c r="AA206" s="124">
        <v>44824.94</v>
      </c>
    </row>
    <row r="207" spans="1:27" x14ac:dyDescent="0.2">
      <c r="A207" s="56" t="s">
        <v>1790</v>
      </c>
      <c r="B207" s="123">
        <v>108952.97</v>
      </c>
      <c r="C207" s="123">
        <v>0</v>
      </c>
      <c r="D207" s="123">
        <v>27078.25</v>
      </c>
      <c r="F207" s="56">
        <v>1283155.46</v>
      </c>
      <c r="G207" s="56">
        <v>210930.19</v>
      </c>
      <c r="I207" s="293">
        <v>0</v>
      </c>
      <c r="J207" s="273">
        <v>20375.84</v>
      </c>
      <c r="O207" s="56">
        <v>1010547.35</v>
      </c>
      <c r="P207" s="56">
        <v>889745.48</v>
      </c>
      <c r="Q207" s="100">
        <v>46507.77</v>
      </c>
      <c r="V207" s="124">
        <v>31910</v>
      </c>
      <c r="Y207" s="124">
        <v>8960</v>
      </c>
      <c r="Z207" s="124">
        <v>67052.69</v>
      </c>
      <c r="AA207" s="124">
        <v>26782.76</v>
      </c>
    </row>
    <row r="208" spans="1:27" x14ac:dyDescent="0.2">
      <c r="A208" s="56" t="s">
        <v>1756</v>
      </c>
      <c r="B208" s="123">
        <v>855011.27</v>
      </c>
      <c r="C208" s="123">
        <v>29949</v>
      </c>
      <c r="D208" s="123">
        <v>82024.38</v>
      </c>
      <c r="F208" s="56">
        <v>2024961.61</v>
      </c>
      <c r="G208" s="56">
        <v>343906.54</v>
      </c>
      <c r="I208" s="293"/>
      <c r="J208" s="273">
        <v>45162.67</v>
      </c>
      <c r="P208" s="56">
        <v>574807.30000000005</v>
      </c>
      <c r="Q208" s="100">
        <v>477980.66</v>
      </c>
      <c r="T208" s="100">
        <v>257807.5</v>
      </c>
      <c r="V208" s="124">
        <v>303107.5</v>
      </c>
      <c r="Z208" s="124">
        <v>83577.440000000002</v>
      </c>
      <c r="AA208" s="124">
        <v>60026.68</v>
      </c>
    </row>
    <row r="209" spans="1:30" x14ac:dyDescent="0.2">
      <c r="A209" s="56" t="s">
        <v>1757</v>
      </c>
      <c r="B209" s="123">
        <v>7845.84</v>
      </c>
      <c r="C209" s="123">
        <v>840</v>
      </c>
      <c r="D209" s="123">
        <v>89593.08</v>
      </c>
      <c r="F209" s="56">
        <v>-761412.63</v>
      </c>
      <c r="G209" s="56">
        <v>64483.8</v>
      </c>
      <c r="I209" s="293">
        <v>21750</v>
      </c>
      <c r="J209" s="273">
        <v>65613.05</v>
      </c>
      <c r="O209" s="56">
        <v>0</v>
      </c>
      <c r="P209" s="56">
        <v>2085517.75</v>
      </c>
      <c r="Q209" s="100">
        <v>2175</v>
      </c>
      <c r="S209" s="100">
        <v>470</v>
      </c>
      <c r="T209" s="100">
        <v>31660</v>
      </c>
      <c r="V209" s="124">
        <v>122601</v>
      </c>
      <c r="Z209" s="124">
        <v>31745.72</v>
      </c>
      <c r="AA209" s="124">
        <v>28243.88</v>
      </c>
    </row>
    <row r="210" spans="1:30" x14ac:dyDescent="0.2">
      <c r="A210" s="56" t="s">
        <v>1758</v>
      </c>
      <c r="B210" s="123">
        <v>1363266.7</v>
      </c>
      <c r="C210" s="123">
        <v>21400</v>
      </c>
      <c r="D210" s="123">
        <v>178242.46</v>
      </c>
      <c r="F210" s="56">
        <v>892500.23</v>
      </c>
      <c r="G210" s="56">
        <v>464805.45</v>
      </c>
      <c r="I210" s="293">
        <v>1000</v>
      </c>
      <c r="J210" s="273">
        <v>63221.78</v>
      </c>
      <c r="M210" s="56">
        <v>2456</v>
      </c>
      <c r="P210" s="56">
        <v>2982894.62</v>
      </c>
      <c r="Q210" s="100">
        <v>779804.51</v>
      </c>
      <c r="T210" s="100">
        <v>363146</v>
      </c>
      <c r="V210" s="124">
        <v>460786</v>
      </c>
      <c r="Z210" s="124">
        <v>131208.44</v>
      </c>
      <c r="AA210" s="124">
        <v>40900.589999999997</v>
      </c>
    </row>
    <row r="211" spans="1:30" x14ac:dyDescent="0.2">
      <c r="A211" s="56" t="s">
        <v>1782</v>
      </c>
      <c r="B211" s="123">
        <v>561064.37</v>
      </c>
      <c r="C211" s="123">
        <v>210</v>
      </c>
      <c r="D211" s="123">
        <v>14721.59</v>
      </c>
      <c r="F211" s="56">
        <v>2220286.0099999998</v>
      </c>
      <c r="G211" s="56">
        <v>192455.27</v>
      </c>
      <c r="I211" s="293">
        <v>0</v>
      </c>
      <c r="J211" s="273">
        <v>49379.17</v>
      </c>
      <c r="P211" s="56">
        <v>2454994.11</v>
      </c>
      <c r="Q211" s="100">
        <v>419641.07</v>
      </c>
      <c r="T211" s="100">
        <v>261068.5</v>
      </c>
      <c r="U211" s="100">
        <v>1288</v>
      </c>
      <c r="V211" s="124">
        <v>297672.5</v>
      </c>
      <c r="Z211" s="124">
        <v>69643.73</v>
      </c>
      <c r="AA211" s="124">
        <v>42804.44</v>
      </c>
    </row>
    <row r="212" spans="1:30" x14ac:dyDescent="0.2">
      <c r="A212" s="56" t="s">
        <v>1759</v>
      </c>
      <c r="B212" s="123">
        <v>899706.41</v>
      </c>
      <c r="C212" s="123">
        <v>161639.45000000001</v>
      </c>
      <c r="D212" s="123">
        <v>138158.85</v>
      </c>
      <c r="F212" s="56">
        <v>1532498.68</v>
      </c>
      <c r="G212" s="56">
        <v>399074.51</v>
      </c>
      <c r="I212" s="293">
        <v>10200</v>
      </c>
      <c r="J212" s="273">
        <v>32381.65</v>
      </c>
      <c r="L212" s="273">
        <v>15</v>
      </c>
      <c r="O212" s="56">
        <v>3281871.5</v>
      </c>
      <c r="Q212" s="100">
        <v>65113.21</v>
      </c>
      <c r="T212" s="100">
        <v>243580</v>
      </c>
      <c r="V212" s="124">
        <v>318400</v>
      </c>
      <c r="X212" s="124">
        <v>560</v>
      </c>
      <c r="Z212" s="124">
        <v>122942.01</v>
      </c>
      <c r="AA212" s="124">
        <v>39459.42</v>
      </c>
      <c r="AB212" s="124">
        <v>18969.03</v>
      </c>
    </row>
    <row r="213" spans="1:30" x14ac:dyDescent="0.2">
      <c r="A213" s="56" t="s">
        <v>1760</v>
      </c>
      <c r="B213" s="123">
        <v>291147.34000000003</v>
      </c>
      <c r="C213" s="123">
        <v>4141</v>
      </c>
      <c r="D213" s="123">
        <v>122263.29</v>
      </c>
      <c r="F213" s="56">
        <v>651591</v>
      </c>
      <c r="G213" s="56">
        <v>458725.28</v>
      </c>
      <c r="I213" s="293">
        <v>0</v>
      </c>
      <c r="J213" s="273">
        <v>31475</v>
      </c>
      <c r="L213" s="273">
        <v>110.46</v>
      </c>
      <c r="O213" s="56">
        <v>1733966.78</v>
      </c>
      <c r="Q213" s="100">
        <v>20567.099999999999</v>
      </c>
      <c r="T213" s="100">
        <v>184000</v>
      </c>
      <c r="V213" s="124">
        <v>289680</v>
      </c>
      <c r="Z213" s="124">
        <v>121417.47</v>
      </c>
      <c r="AA213" s="124">
        <v>26357.96</v>
      </c>
      <c r="AB213" s="124">
        <v>1430</v>
      </c>
    </row>
    <row r="214" spans="1:30" x14ac:dyDescent="0.2">
      <c r="A214" s="56" t="s">
        <v>1761</v>
      </c>
      <c r="B214" s="123">
        <v>505191.49</v>
      </c>
      <c r="C214" s="123">
        <v>232961</v>
      </c>
      <c r="D214" s="123">
        <v>57226.1</v>
      </c>
      <c r="F214" s="56">
        <v>1958853.01</v>
      </c>
      <c r="G214" s="56">
        <v>95349.87</v>
      </c>
      <c r="I214" s="293">
        <v>4800</v>
      </c>
      <c r="J214" s="273">
        <v>185539.95</v>
      </c>
      <c r="O214" s="56">
        <v>2788476.86</v>
      </c>
      <c r="Q214" s="100">
        <v>52709.69</v>
      </c>
      <c r="T214" s="100">
        <v>160000</v>
      </c>
      <c r="V214" s="124">
        <v>256556</v>
      </c>
      <c r="Z214" s="124">
        <v>78529.69</v>
      </c>
      <c r="AA214" s="124">
        <v>31961.34</v>
      </c>
    </row>
    <row r="215" spans="1:30" x14ac:dyDescent="0.2">
      <c r="A215" s="56" t="s">
        <v>1762</v>
      </c>
      <c r="B215" s="123">
        <v>904190.51</v>
      </c>
      <c r="C215" s="123">
        <v>41420.5</v>
      </c>
      <c r="D215" s="123">
        <v>185198.13</v>
      </c>
      <c r="F215" s="56">
        <v>1918203.86</v>
      </c>
      <c r="G215" s="56">
        <v>1022898.72</v>
      </c>
      <c r="I215" s="293">
        <v>4500</v>
      </c>
      <c r="J215" s="273">
        <v>53312.75</v>
      </c>
      <c r="L215" s="273">
        <v>73</v>
      </c>
      <c r="O215" s="56">
        <v>-787794.2</v>
      </c>
      <c r="P215" s="56">
        <v>5060758.04</v>
      </c>
      <c r="Q215" s="100">
        <v>139727.91</v>
      </c>
      <c r="T215" s="100">
        <v>340900</v>
      </c>
      <c r="V215" s="124">
        <v>500440</v>
      </c>
      <c r="Y215" s="124">
        <v>1640</v>
      </c>
      <c r="Z215" s="124">
        <v>188657.52</v>
      </c>
      <c r="AA215" s="124">
        <v>45198.76</v>
      </c>
      <c r="AD215" s="124">
        <v>830</v>
      </c>
    </row>
    <row r="216" spans="1:30" x14ac:dyDescent="0.2">
      <c r="A216" s="56" t="s">
        <v>1783</v>
      </c>
      <c r="B216" s="123">
        <v>350595.95</v>
      </c>
      <c r="C216" s="123">
        <v>8624.83</v>
      </c>
      <c r="D216" s="123">
        <v>91638.56</v>
      </c>
      <c r="F216" s="56">
        <v>157266.04999999999</v>
      </c>
      <c r="G216" s="56">
        <v>308367.84999999998</v>
      </c>
      <c r="I216" s="293">
        <v>5650</v>
      </c>
      <c r="J216" s="273">
        <v>27204</v>
      </c>
      <c r="L216" s="273">
        <v>362.67</v>
      </c>
      <c r="O216" s="56">
        <v>-716538.56</v>
      </c>
      <c r="P216" s="56">
        <v>1741122.88</v>
      </c>
      <c r="Q216" s="100">
        <v>40950.910000000003</v>
      </c>
      <c r="T216" s="100">
        <v>168220</v>
      </c>
      <c r="U216" s="100">
        <v>1500</v>
      </c>
      <c r="V216" s="124">
        <v>242820</v>
      </c>
      <c r="X216" s="124">
        <v>1100</v>
      </c>
      <c r="Z216" s="124">
        <v>72164.27</v>
      </c>
      <c r="AA216" s="124">
        <v>32109.82</v>
      </c>
      <c r="AB216" s="124">
        <v>1138.57</v>
      </c>
    </row>
    <row r="217" spans="1:30" x14ac:dyDescent="0.2">
      <c r="A217" s="56" t="s">
        <v>1638</v>
      </c>
      <c r="B217" s="123">
        <v>404767.71</v>
      </c>
      <c r="C217" s="123">
        <v>35344.75</v>
      </c>
      <c r="D217" s="123">
        <v>43997.11</v>
      </c>
      <c r="F217" s="56">
        <v>980631.88</v>
      </c>
      <c r="G217" s="56">
        <v>661466.03</v>
      </c>
      <c r="I217" s="293">
        <v>0</v>
      </c>
      <c r="J217" s="273">
        <v>52310</v>
      </c>
      <c r="L217" s="273">
        <v>280</v>
      </c>
      <c r="M217" s="56">
        <v>51750</v>
      </c>
      <c r="O217" s="56">
        <v>87476.07</v>
      </c>
      <c r="P217" s="56">
        <v>3760347.17</v>
      </c>
      <c r="Q217" s="100">
        <v>556792.25</v>
      </c>
      <c r="T217" s="100">
        <v>255948</v>
      </c>
      <c r="U217" s="100">
        <v>7000</v>
      </c>
      <c r="V217" s="124">
        <v>428948</v>
      </c>
      <c r="Z217" s="124">
        <v>82721.97</v>
      </c>
      <c r="AA217" s="124">
        <v>45762.12</v>
      </c>
    </row>
    <row r="218" spans="1:30" x14ac:dyDescent="0.2">
      <c r="A218" s="56" t="s">
        <v>1641</v>
      </c>
      <c r="B218" s="123">
        <v>225883.3</v>
      </c>
      <c r="C218" s="123">
        <v>11031.66</v>
      </c>
      <c r="D218" s="123">
        <v>100124.43</v>
      </c>
      <c r="F218" s="56">
        <v>139691.43</v>
      </c>
      <c r="G218" s="56">
        <v>75555.42</v>
      </c>
      <c r="I218" s="293">
        <v>2990</v>
      </c>
      <c r="J218" s="273">
        <v>28309.03</v>
      </c>
      <c r="L218" s="273">
        <v>463.57</v>
      </c>
      <c r="O218" s="56">
        <v>32188.04</v>
      </c>
      <c r="P218" s="56">
        <v>2267172.48</v>
      </c>
      <c r="Q218" s="100">
        <v>247612.73</v>
      </c>
      <c r="T218" s="100">
        <v>173625</v>
      </c>
      <c r="V218" s="124">
        <v>248066.8</v>
      </c>
      <c r="Z218" s="124">
        <v>59916.52</v>
      </c>
      <c r="AA218" s="124">
        <v>19737.16</v>
      </c>
      <c r="AB218" s="124">
        <v>14954.41</v>
      </c>
    </row>
    <row r="219" spans="1:30" x14ac:dyDescent="0.2">
      <c r="A219" s="56" t="s">
        <v>1642</v>
      </c>
      <c r="B219" s="123">
        <v>331753.99</v>
      </c>
      <c r="C219" s="123">
        <v>0</v>
      </c>
      <c r="D219" s="123">
        <v>114775.37</v>
      </c>
      <c r="F219" s="56">
        <v>291402.08</v>
      </c>
      <c r="G219" s="56">
        <v>275682.09999999998</v>
      </c>
      <c r="I219" s="293">
        <v>4420</v>
      </c>
      <c r="J219" s="273">
        <v>37540</v>
      </c>
      <c r="L219" s="273">
        <v>27150.28</v>
      </c>
      <c r="O219" s="56">
        <v>37035.269999999997</v>
      </c>
      <c r="P219" s="56">
        <v>1870864.76</v>
      </c>
      <c r="Q219" s="100">
        <v>202141.14</v>
      </c>
      <c r="T219" s="100">
        <v>267202</v>
      </c>
      <c r="V219" s="124">
        <v>326362.40000000002</v>
      </c>
      <c r="Z219" s="124">
        <v>93736.14</v>
      </c>
      <c r="AA219" s="124">
        <v>39099.599999999999</v>
      </c>
    </row>
    <row r="220" spans="1:30" x14ac:dyDescent="0.2">
      <c r="A220" s="56" t="s">
        <v>1646</v>
      </c>
      <c r="B220" s="123">
        <v>959969.47</v>
      </c>
      <c r="C220" s="123">
        <v>74357.7</v>
      </c>
      <c r="D220" s="123">
        <v>42720</v>
      </c>
      <c r="F220" s="56">
        <v>659214.76</v>
      </c>
      <c r="G220" s="56">
        <v>890147.43</v>
      </c>
      <c r="I220" s="293">
        <v>7753</v>
      </c>
      <c r="J220" s="273">
        <v>172904.09</v>
      </c>
      <c r="L220" s="273">
        <v>1094</v>
      </c>
      <c r="O220" s="56">
        <v>285636.40000000002</v>
      </c>
      <c r="P220" s="56">
        <v>4524693.96</v>
      </c>
      <c r="Q220" s="100">
        <v>810957.54</v>
      </c>
      <c r="T220" s="100">
        <v>171173.3</v>
      </c>
      <c r="V220" s="124">
        <v>425650.3</v>
      </c>
      <c r="Z220" s="124">
        <v>307427.34999999998</v>
      </c>
      <c r="AA220" s="124">
        <v>67791.240000000005</v>
      </c>
      <c r="AB220" s="124">
        <v>43996.55</v>
      </c>
    </row>
    <row r="224" spans="1:30" x14ac:dyDescent="0.2">
      <c r="I224" s="293"/>
    </row>
    <row r="225" spans="9:9" x14ac:dyDescent="0.2">
      <c r="I225" s="293"/>
    </row>
    <row r="226" spans="9:9" x14ac:dyDescent="0.2">
      <c r="I226" s="293"/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O226"/>
  <sheetViews>
    <sheetView zoomScale="78" zoomScaleNormal="78" workbookViewId="0">
      <pane ySplit="3" topLeftCell="A28" activePane="bottomLeft" state="frozen"/>
      <selection pane="bottomLeft" activeCell="F51" sqref="F51"/>
    </sheetView>
  </sheetViews>
  <sheetFormatPr defaultColWidth="9"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42.5" style="56" customWidth="1"/>
    <col min="6" max="6" width="34" style="123" bestFit="1" customWidth="1"/>
    <col min="7" max="7" width="33.5" style="123" bestFit="1" customWidth="1"/>
    <col min="8" max="8" width="24.875" style="123" bestFit="1" customWidth="1"/>
    <col min="9" max="9" width="24.375" style="123" bestFit="1" customWidth="1"/>
    <col min="10" max="12" width="15.875" style="56" bestFit="1" customWidth="1"/>
    <col min="13" max="13" width="22.25" style="273" bestFit="1" customWidth="1"/>
    <col min="14" max="14" width="22.625" style="273" bestFit="1" customWidth="1"/>
    <col min="15" max="15" width="18.5" style="273" bestFit="1" customWidth="1"/>
    <col min="16" max="16" width="21.375" style="273" bestFit="1" customWidth="1"/>
    <col min="17" max="17" width="20" style="56" bestFit="1" customWidth="1"/>
    <col min="18" max="18" width="21.875" style="56" bestFit="1" customWidth="1"/>
    <col min="19" max="19" width="24.375" style="56" bestFit="1" customWidth="1"/>
    <col min="20" max="20" width="29.25" style="56" bestFit="1" customWidth="1"/>
    <col min="21" max="21" width="29.5" style="100" bestFit="1" customWidth="1"/>
    <col min="22" max="22" width="15.875" style="100" bestFit="1" customWidth="1"/>
    <col min="23" max="23" width="28.125" style="100" bestFit="1" customWidth="1"/>
    <col min="24" max="24" width="46.125" style="100" bestFit="1" customWidth="1"/>
    <col min="25" max="25" width="46.875" style="100" bestFit="1" customWidth="1"/>
    <col min="26" max="26" width="30.25" style="124" bestFit="1" customWidth="1"/>
    <col min="27" max="28" width="24.25" style="124" customWidth="1"/>
    <col min="29" max="29" width="32.375" style="124" bestFit="1" customWidth="1"/>
    <col min="30" max="30" width="15.875" style="124" bestFit="1" customWidth="1"/>
    <col min="31" max="31" width="21.375" style="124" bestFit="1" customWidth="1"/>
    <col min="32" max="32" width="25.875" style="124" bestFit="1" customWidth="1"/>
    <col min="33" max="33" width="27.75" style="124" bestFit="1" customWidth="1"/>
    <col min="34" max="34" width="33.125" style="124" bestFit="1" customWidth="1"/>
    <col min="35" max="35" width="16.5" style="85" bestFit="1" customWidth="1"/>
    <col min="36" max="36" width="15.25" style="21" bestFit="1" customWidth="1"/>
    <col min="37" max="37" width="15.25" style="86" bestFit="1" customWidth="1"/>
    <col min="38" max="38" width="18.125" style="24" bestFit="1" customWidth="1"/>
    <col min="39" max="39" width="19.375" style="25" bestFit="1" customWidth="1"/>
    <col min="40" max="40" width="15.25" style="16" bestFit="1" customWidth="1"/>
    <col min="41" max="41" width="17.875" style="84" bestFit="1" customWidth="1"/>
    <col min="42" max="16384" width="9" style="84"/>
  </cols>
  <sheetData>
    <row r="1" spans="1:40" x14ac:dyDescent="0.2">
      <c r="D1" s="62" t="s">
        <v>590</v>
      </c>
      <c r="E1" s="56" t="s">
        <v>590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56" t="s">
        <v>1442</v>
      </c>
      <c r="K1" s="56" t="s">
        <v>1443</v>
      </c>
      <c r="L1" s="56" t="s">
        <v>1444</v>
      </c>
      <c r="M1" s="293" t="s">
        <v>1445</v>
      </c>
      <c r="N1" s="273" t="s">
        <v>1446</v>
      </c>
      <c r="O1" s="273" t="s">
        <v>1447</v>
      </c>
      <c r="P1" s="273" t="s">
        <v>1448</v>
      </c>
      <c r="Q1" s="56" t="s">
        <v>1449</v>
      </c>
      <c r="R1" s="56" t="s">
        <v>1450</v>
      </c>
      <c r="S1" s="56" t="s">
        <v>1451</v>
      </c>
      <c r="T1" s="56" t="s">
        <v>1452</v>
      </c>
      <c r="U1" s="100" t="s">
        <v>1454</v>
      </c>
      <c r="V1" s="100" t="s">
        <v>1455</v>
      </c>
      <c r="W1" s="100" t="s">
        <v>1456</v>
      </c>
      <c r="X1" s="100" t="s">
        <v>1457</v>
      </c>
      <c r="Y1" s="100" t="s">
        <v>1458</v>
      </c>
      <c r="Z1" s="124" t="s">
        <v>1459</v>
      </c>
      <c r="AA1" s="124" t="s">
        <v>1500</v>
      </c>
      <c r="AB1" s="124" t="s">
        <v>1460</v>
      </c>
      <c r="AC1" s="124" t="s">
        <v>1461</v>
      </c>
      <c r="AD1" s="124" t="s">
        <v>1462</v>
      </c>
      <c r="AE1" s="124" t="s">
        <v>1463</v>
      </c>
      <c r="AF1" s="124" t="s">
        <v>1589</v>
      </c>
      <c r="AG1" s="124" t="s">
        <v>1465</v>
      </c>
      <c r="AH1" s="124" t="s">
        <v>1466</v>
      </c>
      <c r="AI1" s="85" t="s">
        <v>6</v>
      </c>
      <c r="AJ1" s="21" t="s">
        <v>7</v>
      </c>
      <c r="AK1" s="86" t="s">
        <v>8</v>
      </c>
      <c r="AL1" s="22" t="s">
        <v>9</v>
      </c>
      <c r="AM1" s="23" t="s">
        <v>10</v>
      </c>
      <c r="AN1" s="71" t="s">
        <v>11</v>
      </c>
    </row>
    <row r="2" spans="1:40" x14ac:dyDescent="0.2">
      <c r="D2" s="62" t="s">
        <v>591</v>
      </c>
      <c r="E2" s="56" t="s">
        <v>591</v>
      </c>
      <c r="F2" s="123" t="s">
        <v>1467</v>
      </c>
      <c r="G2" s="123" t="s">
        <v>1468</v>
      </c>
      <c r="H2" s="123" t="s">
        <v>1469</v>
      </c>
      <c r="I2" s="123" t="s">
        <v>1470</v>
      </c>
      <c r="J2" s="56" t="s">
        <v>1471</v>
      </c>
      <c r="K2" s="56" t="s">
        <v>1472</v>
      </c>
      <c r="L2" s="56" t="s">
        <v>1473</v>
      </c>
      <c r="M2" s="293" t="s">
        <v>1474</v>
      </c>
      <c r="N2" s="273" t="s">
        <v>1475</v>
      </c>
      <c r="O2" s="273" t="s">
        <v>1476</v>
      </c>
      <c r="P2" s="273" t="s">
        <v>1477</v>
      </c>
      <c r="Q2" s="56" t="s">
        <v>1478</v>
      </c>
      <c r="R2" s="56" t="s">
        <v>1479</v>
      </c>
      <c r="S2" s="56" t="s">
        <v>1480</v>
      </c>
      <c r="T2" s="56" t="s">
        <v>1481</v>
      </c>
      <c r="U2" s="100" t="s">
        <v>1483</v>
      </c>
      <c r="V2" s="100" t="s">
        <v>1484</v>
      </c>
      <c r="W2" s="100" t="s">
        <v>1485</v>
      </c>
      <c r="X2" s="100" t="s">
        <v>1486</v>
      </c>
      <c r="Y2" s="100" t="s">
        <v>1487</v>
      </c>
      <c r="Z2" s="124" t="s">
        <v>1488</v>
      </c>
      <c r="AA2" s="124" t="s">
        <v>1502</v>
      </c>
      <c r="AB2" s="124" t="s">
        <v>1489</v>
      </c>
      <c r="AC2" s="124" t="s">
        <v>1490</v>
      </c>
      <c r="AD2" s="124" t="s">
        <v>1491</v>
      </c>
      <c r="AE2" s="124" t="s">
        <v>1492</v>
      </c>
      <c r="AF2" s="124" t="s">
        <v>1593</v>
      </c>
      <c r="AG2" s="124" t="s">
        <v>1494</v>
      </c>
      <c r="AH2" s="124" t="s">
        <v>1495</v>
      </c>
    </row>
    <row r="3" spans="1:40" x14ac:dyDescent="0.2">
      <c r="B3" s="62" t="s">
        <v>57</v>
      </c>
      <c r="D3" s="62" t="s">
        <v>592</v>
      </c>
      <c r="E3" s="56" t="s">
        <v>592</v>
      </c>
      <c r="F3" s="123">
        <v>129672617.62</v>
      </c>
      <c r="G3" s="123">
        <v>13978984.130000001</v>
      </c>
      <c r="H3" s="123">
        <v>33686604.210000001</v>
      </c>
      <c r="I3" s="123">
        <v>7374</v>
      </c>
      <c r="J3" s="56">
        <v>181899985.91</v>
      </c>
      <c r="K3" s="56">
        <v>87935592.480000004</v>
      </c>
      <c r="L3" s="56">
        <v>3500</v>
      </c>
      <c r="M3" s="293">
        <v>2458528.83</v>
      </c>
      <c r="N3" s="273">
        <v>13864959</v>
      </c>
      <c r="O3" s="273">
        <v>2610905.86</v>
      </c>
      <c r="P3" s="273">
        <v>781201.77</v>
      </c>
      <c r="Q3" s="56">
        <v>3774393.99</v>
      </c>
      <c r="R3" s="56">
        <v>-1070002.4099999999</v>
      </c>
      <c r="S3" s="56">
        <v>6879817.1399999997</v>
      </c>
      <c r="T3" s="56">
        <v>508668620.06</v>
      </c>
      <c r="U3" s="100">
        <v>72702838.400000006</v>
      </c>
      <c r="V3" s="100">
        <v>1829435.01</v>
      </c>
      <c r="W3" s="100">
        <v>818.41</v>
      </c>
      <c r="X3" s="100">
        <v>53754732.890000001</v>
      </c>
      <c r="Y3" s="100">
        <v>1951193.89</v>
      </c>
      <c r="Z3" s="124">
        <v>77217275.959999993</v>
      </c>
      <c r="AA3" s="124">
        <v>2815</v>
      </c>
      <c r="AB3" s="124">
        <v>27155</v>
      </c>
      <c r="AC3" s="124">
        <v>22111</v>
      </c>
      <c r="AD3" s="124">
        <v>28411444.120000001</v>
      </c>
      <c r="AE3" s="124">
        <v>8786013.8300000001</v>
      </c>
      <c r="AF3" s="124">
        <v>109855.5</v>
      </c>
      <c r="AG3" s="124">
        <v>278805.77</v>
      </c>
      <c r="AH3" s="124">
        <v>431161.35</v>
      </c>
      <c r="AI3" s="85">
        <f t="shared" ref="AI3:AN3" si="0">SUM(AI4:AI222)</f>
        <v>177345579.95999995</v>
      </c>
      <c r="AJ3" s="21">
        <f t="shared" si="0"/>
        <v>19715595.460000016</v>
      </c>
      <c r="AK3" s="86">
        <f t="shared" si="0"/>
        <v>157629984.50000009</v>
      </c>
      <c r="AL3" s="24">
        <f t="shared" si="0"/>
        <v>130239018.59999999</v>
      </c>
      <c r="AM3" s="25">
        <f t="shared" si="0"/>
        <v>115286637.52999994</v>
      </c>
      <c r="AN3" s="16">
        <f t="shared" si="0"/>
        <v>14952381.070000006</v>
      </c>
    </row>
    <row r="4" spans="1:40" x14ac:dyDescent="0.2">
      <c r="D4" s="56" t="s">
        <v>12</v>
      </c>
      <c r="E4" s="56" t="s">
        <v>2318</v>
      </c>
      <c r="F4" s="123">
        <v>277778.05</v>
      </c>
      <c r="H4" s="123">
        <v>0</v>
      </c>
      <c r="J4" s="56">
        <v>249537.66</v>
      </c>
      <c r="K4" s="56">
        <v>-78</v>
      </c>
      <c r="M4" s="293"/>
      <c r="N4" s="273">
        <v>5521.03</v>
      </c>
      <c r="S4" s="56">
        <v>-13533.93</v>
      </c>
      <c r="T4" s="56">
        <v>589888.43000000005</v>
      </c>
      <c r="U4" s="100">
        <v>294105</v>
      </c>
      <c r="Y4" s="100">
        <v>38395</v>
      </c>
      <c r="Z4" s="124">
        <v>35580</v>
      </c>
      <c r="AA4" s="124">
        <v>2815</v>
      </c>
      <c r="AD4" s="124">
        <v>100617.83</v>
      </c>
      <c r="AE4" s="124">
        <v>8924.99</v>
      </c>
      <c r="AI4" s="85">
        <f t="shared" ref="AI4:AI67" si="1">SUM(F4:I4)</f>
        <v>277778.05</v>
      </c>
      <c r="AJ4" s="21">
        <f>SUM(M4:P4)</f>
        <v>5521.03</v>
      </c>
      <c r="AK4" s="86">
        <f>AI4-AJ4</f>
        <v>272257.01999999996</v>
      </c>
      <c r="AL4" s="24">
        <f>SUM(U4:Y4)</f>
        <v>332500</v>
      </c>
      <c r="AM4" s="25">
        <f>SUM(Z4:AH4)</f>
        <v>147937.82</v>
      </c>
      <c r="AN4" s="16">
        <f>AL4-AM4</f>
        <v>184562.18</v>
      </c>
    </row>
    <row r="5" spans="1:40" x14ac:dyDescent="0.2">
      <c r="D5" s="56" t="s">
        <v>1424</v>
      </c>
      <c r="E5" s="56" t="s">
        <v>15</v>
      </c>
      <c r="F5" s="123">
        <v>148155.68</v>
      </c>
      <c r="H5" s="123">
        <v>26825</v>
      </c>
      <c r="J5" s="56">
        <v>203348.54</v>
      </c>
      <c r="K5" s="56">
        <v>301685.25</v>
      </c>
      <c r="M5" s="293"/>
      <c r="P5" s="273">
        <v>-1420983.65</v>
      </c>
      <c r="R5" s="56">
        <v>2351172.4700000002</v>
      </c>
      <c r="S5" s="56">
        <v>-3794489.13</v>
      </c>
      <c r="T5" s="56">
        <v>2450442</v>
      </c>
      <c r="X5" s="100">
        <v>184940</v>
      </c>
      <c r="Y5" s="100">
        <v>68692</v>
      </c>
      <c r="Z5" s="124">
        <v>253632</v>
      </c>
      <c r="AC5" s="124">
        <v>3491</v>
      </c>
      <c r="AD5" s="124">
        <v>15207.34</v>
      </c>
      <c r="AE5" s="124">
        <v>40446.68</v>
      </c>
      <c r="AI5" s="85">
        <f t="shared" si="1"/>
        <v>174980.68</v>
      </c>
      <c r="AJ5" s="21">
        <f t="shared" ref="AJ5:AJ68" si="2">SUM(M5:P5)</f>
        <v>-1420983.65</v>
      </c>
      <c r="AK5" s="86">
        <f t="shared" ref="AK5:AK68" si="3">AI5-AJ5</f>
        <v>1595964.3299999998</v>
      </c>
      <c r="AL5" s="24">
        <f t="shared" ref="AL5:AL68" si="4">SUM(U5:Y5)</f>
        <v>253632</v>
      </c>
      <c r="AM5" s="25">
        <f t="shared" ref="AM5:AM68" si="5">SUM(Z5:AH5)</f>
        <v>312777.02</v>
      </c>
      <c r="AN5" s="16">
        <f t="shared" ref="AN5:AN68" si="6">AL5-AM5</f>
        <v>-59145.020000000019</v>
      </c>
    </row>
    <row r="6" spans="1:40" x14ac:dyDescent="0.2">
      <c r="D6" s="56" t="s">
        <v>13</v>
      </c>
      <c r="M6" s="293"/>
      <c r="AI6" s="85">
        <f t="shared" si="1"/>
        <v>0</v>
      </c>
      <c r="AJ6" s="21">
        <f t="shared" si="2"/>
        <v>0</v>
      </c>
      <c r="AK6" s="86">
        <f t="shared" si="3"/>
        <v>0</v>
      </c>
      <c r="AL6" s="24">
        <f t="shared" si="4"/>
        <v>0</v>
      </c>
      <c r="AM6" s="25">
        <f t="shared" si="5"/>
        <v>0</v>
      </c>
      <c r="AN6" s="16">
        <f t="shared" si="6"/>
        <v>0</v>
      </c>
    </row>
    <row r="7" spans="1:40" x14ac:dyDescent="0.2">
      <c r="D7" s="56" t="s">
        <v>14</v>
      </c>
      <c r="M7" s="293"/>
      <c r="AI7" s="85">
        <f t="shared" si="1"/>
        <v>0</v>
      </c>
      <c r="AJ7" s="21">
        <f t="shared" si="2"/>
        <v>0</v>
      </c>
      <c r="AK7" s="86">
        <f t="shared" si="3"/>
        <v>0</v>
      </c>
      <c r="AL7" s="24">
        <f t="shared" si="4"/>
        <v>0</v>
      </c>
      <c r="AM7" s="25">
        <f t="shared" si="5"/>
        <v>0</v>
      </c>
      <c r="AN7" s="16">
        <f t="shared" si="6"/>
        <v>0</v>
      </c>
    </row>
    <row r="8" spans="1:40" x14ac:dyDescent="0.2">
      <c r="D8" s="56" t="s">
        <v>15</v>
      </c>
      <c r="M8" s="293"/>
      <c r="AI8" s="85">
        <f t="shared" si="1"/>
        <v>0</v>
      </c>
      <c r="AJ8" s="21">
        <f t="shared" si="2"/>
        <v>0</v>
      </c>
      <c r="AK8" s="86">
        <f t="shared" si="3"/>
        <v>0</v>
      </c>
      <c r="AL8" s="24">
        <f t="shared" si="4"/>
        <v>0</v>
      </c>
      <c r="AM8" s="25">
        <f t="shared" si="5"/>
        <v>0</v>
      </c>
      <c r="AN8" s="16">
        <f t="shared" si="6"/>
        <v>0</v>
      </c>
    </row>
    <row r="9" spans="1:40" ht="15" thickBot="1" x14ac:dyDescent="0.25">
      <c r="D9" s="56" t="s">
        <v>16</v>
      </c>
      <c r="M9" s="293"/>
      <c r="AI9" s="85">
        <f t="shared" si="1"/>
        <v>0</v>
      </c>
      <c r="AJ9" s="21">
        <f t="shared" si="2"/>
        <v>0</v>
      </c>
      <c r="AK9" s="86">
        <f t="shared" si="3"/>
        <v>0</v>
      </c>
      <c r="AL9" s="24">
        <f t="shared" si="4"/>
        <v>0</v>
      </c>
      <c r="AM9" s="25">
        <f t="shared" si="5"/>
        <v>0</v>
      </c>
      <c r="AN9" s="16">
        <f t="shared" si="6"/>
        <v>0</v>
      </c>
    </row>
    <row r="10" spans="1:40" ht="15" thickBot="1" x14ac:dyDescent="0.25">
      <c r="A10" s="62" t="s">
        <v>302</v>
      </c>
      <c r="B10" s="62" t="s">
        <v>43</v>
      </c>
      <c r="C10" s="88">
        <v>6923</v>
      </c>
      <c r="D10" s="89" t="s">
        <v>1425</v>
      </c>
      <c r="E10" s="56" t="s">
        <v>1594</v>
      </c>
      <c r="F10" s="123">
        <v>647936.16</v>
      </c>
      <c r="G10" s="123">
        <v>43900</v>
      </c>
      <c r="H10" s="123">
        <v>649034.5</v>
      </c>
      <c r="J10" s="56">
        <v>103502</v>
      </c>
      <c r="K10" s="56">
        <v>802013.5</v>
      </c>
      <c r="M10" s="293">
        <v>9500</v>
      </c>
      <c r="N10" s="273">
        <v>115400</v>
      </c>
      <c r="O10" s="273">
        <v>5000</v>
      </c>
      <c r="S10" s="56">
        <v>217796</v>
      </c>
      <c r="T10" s="56">
        <v>1691218.36</v>
      </c>
      <c r="U10" s="100">
        <v>299610.06</v>
      </c>
      <c r="X10" s="100">
        <v>488539</v>
      </c>
      <c r="Y10" s="100">
        <v>7630</v>
      </c>
      <c r="Z10" s="124">
        <v>557609</v>
      </c>
      <c r="AD10" s="124">
        <v>153148.42000000001</v>
      </c>
      <c r="AE10" s="124">
        <v>43873.54</v>
      </c>
      <c r="AI10" s="85">
        <f t="shared" si="1"/>
        <v>1340870.6600000001</v>
      </c>
      <c r="AJ10" s="21">
        <f t="shared" si="2"/>
        <v>129900</v>
      </c>
      <c r="AK10" s="86">
        <f t="shared" si="3"/>
        <v>1210970.6600000001</v>
      </c>
      <c r="AL10" s="24">
        <f t="shared" si="4"/>
        <v>795779.06</v>
      </c>
      <c r="AM10" s="25">
        <f t="shared" si="5"/>
        <v>754630.96000000008</v>
      </c>
      <c r="AN10" s="16">
        <f t="shared" si="6"/>
        <v>41148.099999999977</v>
      </c>
    </row>
    <row r="11" spans="1:40" ht="15" thickBot="1" x14ac:dyDescent="0.25">
      <c r="A11" s="62" t="s">
        <v>302</v>
      </c>
      <c r="B11" s="62" t="s">
        <v>43</v>
      </c>
      <c r="C11" s="88">
        <v>7817</v>
      </c>
      <c r="D11" s="89" t="s">
        <v>817</v>
      </c>
      <c r="E11" s="56" t="s">
        <v>1595</v>
      </c>
      <c r="F11" s="123">
        <v>269987.13</v>
      </c>
      <c r="G11" s="123">
        <v>16339.25</v>
      </c>
      <c r="H11" s="123">
        <v>821694.07</v>
      </c>
      <c r="J11" s="56">
        <v>287572.05</v>
      </c>
      <c r="K11" s="56">
        <v>975993.32</v>
      </c>
      <c r="M11" s="293"/>
      <c r="N11" s="273">
        <v>86718.35</v>
      </c>
      <c r="O11" s="273">
        <v>63100</v>
      </c>
      <c r="S11" s="56">
        <v>257622.76</v>
      </c>
      <c r="T11" s="56">
        <v>1534772.11</v>
      </c>
      <c r="U11" s="100">
        <v>110037.61</v>
      </c>
      <c r="X11" s="100">
        <v>320653</v>
      </c>
      <c r="Y11" s="100">
        <v>1500</v>
      </c>
      <c r="Z11" s="124">
        <v>535553</v>
      </c>
      <c r="AD11" s="124">
        <v>179696.27</v>
      </c>
      <c r="AE11" s="124">
        <v>17099.2</v>
      </c>
      <c r="AI11" s="85">
        <f t="shared" si="1"/>
        <v>1108020.45</v>
      </c>
      <c r="AJ11" s="21">
        <f t="shared" si="2"/>
        <v>149818.35</v>
      </c>
      <c r="AK11" s="86">
        <f t="shared" si="3"/>
        <v>958202.1</v>
      </c>
      <c r="AL11" s="24">
        <f t="shared" si="4"/>
        <v>432190.61</v>
      </c>
      <c r="AM11" s="25">
        <f t="shared" si="5"/>
        <v>732348.47</v>
      </c>
      <c r="AN11" s="16">
        <f t="shared" si="6"/>
        <v>-300157.86</v>
      </c>
    </row>
    <row r="12" spans="1:40" ht="15" thickBot="1" x14ac:dyDescent="0.25">
      <c r="A12" s="62" t="s">
        <v>302</v>
      </c>
      <c r="B12" s="62" t="s">
        <v>43</v>
      </c>
      <c r="C12" s="88">
        <v>11016</v>
      </c>
      <c r="D12" s="89" t="s">
        <v>818</v>
      </c>
      <c r="E12" s="56" t="s">
        <v>1596</v>
      </c>
      <c r="F12" s="123">
        <v>2084966.42</v>
      </c>
      <c r="G12" s="123">
        <v>26400</v>
      </c>
      <c r="H12" s="123">
        <v>576726.47</v>
      </c>
      <c r="J12" s="56">
        <v>840413.47</v>
      </c>
      <c r="K12" s="56">
        <v>690692.62</v>
      </c>
      <c r="M12" s="293"/>
      <c r="N12" s="273">
        <v>104361.52</v>
      </c>
      <c r="P12" s="273">
        <v>164871.35</v>
      </c>
      <c r="S12" s="56">
        <v>330932</v>
      </c>
      <c r="T12" s="56">
        <v>1567224.53</v>
      </c>
      <c r="U12" s="100">
        <v>68073.710000000006</v>
      </c>
      <c r="X12" s="100">
        <v>261741</v>
      </c>
      <c r="Z12" s="124">
        <v>508241</v>
      </c>
      <c r="AD12" s="124">
        <v>211407.19</v>
      </c>
      <c r="AE12" s="124">
        <v>55198.22</v>
      </c>
      <c r="AH12" s="124">
        <v>6885</v>
      </c>
      <c r="AI12" s="85">
        <f t="shared" si="1"/>
        <v>2688092.8899999997</v>
      </c>
      <c r="AJ12" s="21">
        <f t="shared" si="2"/>
        <v>269232.87</v>
      </c>
      <c r="AK12" s="86">
        <f t="shared" si="3"/>
        <v>2418860.0199999996</v>
      </c>
      <c r="AL12" s="24">
        <f t="shared" si="4"/>
        <v>329814.71000000002</v>
      </c>
      <c r="AM12" s="25">
        <f t="shared" si="5"/>
        <v>781731.40999999992</v>
      </c>
      <c r="AN12" s="16">
        <f t="shared" si="6"/>
        <v>-451916.6999999999</v>
      </c>
    </row>
    <row r="13" spans="1:40" ht="15" thickBot="1" x14ac:dyDescent="0.25">
      <c r="A13" s="62" t="s">
        <v>302</v>
      </c>
      <c r="B13" s="62" t="s">
        <v>43</v>
      </c>
      <c r="C13" s="88">
        <v>5402</v>
      </c>
      <c r="D13" s="89" t="s">
        <v>819</v>
      </c>
      <c r="E13" s="56" t="s">
        <v>1597</v>
      </c>
      <c r="F13" s="123">
        <v>1173224.74</v>
      </c>
      <c r="G13" s="123">
        <v>10600</v>
      </c>
      <c r="H13" s="123">
        <v>223620.36</v>
      </c>
      <c r="J13" s="56">
        <v>72234.990000000005</v>
      </c>
      <c r="K13" s="56">
        <v>952714.08</v>
      </c>
      <c r="M13" s="293">
        <v>12000</v>
      </c>
      <c r="N13" s="273">
        <v>65623.78</v>
      </c>
      <c r="S13" s="56">
        <v>191805.59</v>
      </c>
      <c r="T13" s="56">
        <v>1097038.29</v>
      </c>
      <c r="U13" s="100">
        <v>119041.23</v>
      </c>
      <c r="V13" s="100">
        <v>100000</v>
      </c>
      <c r="X13" s="100">
        <v>367037</v>
      </c>
      <c r="Y13" s="100">
        <v>46045</v>
      </c>
      <c r="Z13" s="124">
        <v>490482</v>
      </c>
      <c r="AD13" s="124">
        <v>142737.49</v>
      </c>
      <c r="AE13" s="124">
        <v>36144.22</v>
      </c>
      <c r="AI13" s="85">
        <f t="shared" si="1"/>
        <v>1407445.1</v>
      </c>
      <c r="AJ13" s="21">
        <f t="shared" si="2"/>
        <v>77623.78</v>
      </c>
      <c r="AK13" s="86">
        <f t="shared" si="3"/>
        <v>1329821.32</v>
      </c>
      <c r="AL13" s="24">
        <f t="shared" si="4"/>
        <v>632123.23</v>
      </c>
      <c r="AM13" s="25">
        <f t="shared" si="5"/>
        <v>669363.71</v>
      </c>
      <c r="AN13" s="16">
        <f t="shared" si="6"/>
        <v>-37240.479999999981</v>
      </c>
    </row>
    <row r="14" spans="1:40" ht="15" thickBot="1" x14ac:dyDescent="0.25">
      <c r="A14" s="62" t="s">
        <v>302</v>
      </c>
      <c r="B14" s="62" t="s">
        <v>43</v>
      </c>
      <c r="C14" s="88">
        <v>4534</v>
      </c>
      <c r="D14" s="89" t="s">
        <v>820</v>
      </c>
      <c r="E14" s="56" t="s">
        <v>1598</v>
      </c>
      <c r="F14" s="123">
        <v>321181.19</v>
      </c>
      <c r="G14" s="123">
        <v>2266.61</v>
      </c>
      <c r="H14" s="123">
        <v>204333.79</v>
      </c>
      <c r="J14" s="56">
        <v>2117764.54</v>
      </c>
      <c r="K14" s="56">
        <v>218349.46</v>
      </c>
      <c r="M14" s="293">
        <v>1270</v>
      </c>
      <c r="N14" s="273">
        <v>38835.58</v>
      </c>
      <c r="O14" s="273">
        <v>88846.3</v>
      </c>
      <c r="S14" s="56">
        <v>263233.36</v>
      </c>
      <c r="T14" s="56">
        <v>1718005.94</v>
      </c>
      <c r="U14" s="100">
        <v>22549.11</v>
      </c>
      <c r="X14" s="100">
        <v>286594</v>
      </c>
      <c r="Z14" s="124">
        <v>406194</v>
      </c>
      <c r="AD14" s="124">
        <v>128523.78</v>
      </c>
      <c r="AE14" s="124">
        <v>33181.440000000002</v>
      </c>
      <c r="AI14" s="85">
        <f t="shared" si="1"/>
        <v>527781.59</v>
      </c>
      <c r="AJ14" s="21">
        <f t="shared" si="2"/>
        <v>128951.88</v>
      </c>
      <c r="AK14" s="86">
        <f t="shared" si="3"/>
        <v>398829.70999999996</v>
      </c>
      <c r="AL14" s="24">
        <f t="shared" si="4"/>
        <v>309143.11</v>
      </c>
      <c r="AM14" s="25">
        <f t="shared" si="5"/>
        <v>567899.22</v>
      </c>
      <c r="AN14" s="16">
        <f t="shared" si="6"/>
        <v>-258756.11</v>
      </c>
    </row>
    <row r="15" spans="1:40" ht="15" thickBot="1" x14ac:dyDescent="0.25">
      <c r="A15" s="62" t="s">
        <v>302</v>
      </c>
      <c r="B15" s="62" t="s">
        <v>43</v>
      </c>
      <c r="C15" s="88">
        <v>8215</v>
      </c>
      <c r="D15" s="89" t="s">
        <v>821</v>
      </c>
      <c r="E15" s="56" t="s">
        <v>1599</v>
      </c>
      <c r="F15" s="123">
        <v>835192.81</v>
      </c>
      <c r="G15" s="123">
        <v>42800</v>
      </c>
      <c r="H15" s="123">
        <v>687534.18</v>
      </c>
      <c r="J15" s="56">
        <v>1572970.63</v>
      </c>
      <c r="K15" s="56">
        <v>90714.67</v>
      </c>
      <c r="M15" s="293"/>
      <c r="N15" s="273">
        <v>165516.92000000001</v>
      </c>
      <c r="O15" s="273">
        <v>62009.2</v>
      </c>
      <c r="P15" s="273">
        <v>187590</v>
      </c>
      <c r="S15" s="56">
        <v>9050</v>
      </c>
      <c r="T15" s="56">
        <v>3950541.16</v>
      </c>
      <c r="U15" s="100">
        <v>488671.68</v>
      </c>
      <c r="X15" s="100">
        <v>265994</v>
      </c>
      <c r="Z15" s="124">
        <v>469610</v>
      </c>
      <c r="AD15" s="124">
        <v>296728.73</v>
      </c>
      <c r="AE15" s="124">
        <v>5529.18</v>
      </c>
      <c r="AI15" s="85">
        <f t="shared" si="1"/>
        <v>1565526.9900000002</v>
      </c>
      <c r="AJ15" s="21">
        <f t="shared" si="2"/>
        <v>415116.12</v>
      </c>
      <c r="AK15" s="86">
        <f t="shared" si="3"/>
        <v>1150410.8700000001</v>
      </c>
      <c r="AL15" s="24">
        <f t="shared" si="4"/>
        <v>754665.67999999993</v>
      </c>
      <c r="AM15" s="25">
        <f t="shared" si="5"/>
        <v>771867.91</v>
      </c>
      <c r="AN15" s="16">
        <f t="shared" si="6"/>
        <v>-17202.230000000098</v>
      </c>
    </row>
    <row r="16" spans="1:40" ht="15" thickBot="1" x14ac:dyDescent="0.25">
      <c r="A16" s="62" t="s">
        <v>302</v>
      </c>
      <c r="B16" s="62" t="s">
        <v>43</v>
      </c>
      <c r="C16" s="88">
        <v>8736</v>
      </c>
      <c r="D16" s="89" t="s">
        <v>822</v>
      </c>
      <c r="E16" s="56" t="s">
        <v>1600</v>
      </c>
      <c r="F16" s="123">
        <v>1394894.53</v>
      </c>
      <c r="G16" s="123">
        <v>24700</v>
      </c>
      <c r="H16" s="123">
        <v>416118.12</v>
      </c>
      <c r="J16" s="56">
        <v>956799.23</v>
      </c>
      <c r="K16" s="56">
        <v>1047832.88</v>
      </c>
      <c r="M16" s="293"/>
      <c r="N16" s="273">
        <v>76767.210000000006</v>
      </c>
      <c r="O16" s="273">
        <v>48528</v>
      </c>
      <c r="P16" s="273">
        <v>0</v>
      </c>
      <c r="Q16" s="56">
        <v>20000</v>
      </c>
      <c r="S16" s="56">
        <v>352207.99</v>
      </c>
      <c r="T16" s="56">
        <v>2643840</v>
      </c>
      <c r="U16" s="100">
        <v>190130.77</v>
      </c>
      <c r="X16" s="100">
        <v>289882</v>
      </c>
      <c r="Z16" s="124">
        <v>433822</v>
      </c>
      <c r="AD16" s="124">
        <v>220151.03</v>
      </c>
      <c r="AE16" s="124">
        <v>73292.34</v>
      </c>
      <c r="AH16" s="124">
        <v>10800</v>
      </c>
      <c r="AI16" s="85">
        <f t="shared" si="1"/>
        <v>1835712.65</v>
      </c>
      <c r="AJ16" s="21">
        <f t="shared" si="2"/>
        <v>125295.21</v>
      </c>
      <c r="AK16" s="86">
        <f t="shared" si="3"/>
        <v>1710417.44</v>
      </c>
      <c r="AL16" s="24">
        <f t="shared" si="4"/>
        <v>480012.77</v>
      </c>
      <c r="AM16" s="25">
        <f t="shared" si="5"/>
        <v>738065.37</v>
      </c>
      <c r="AN16" s="16">
        <f t="shared" si="6"/>
        <v>-258052.59999999998</v>
      </c>
    </row>
    <row r="17" spans="1:40" ht="15" thickBot="1" x14ac:dyDescent="0.25">
      <c r="A17" s="62" t="s">
        <v>302</v>
      </c>
      <c r="B17" s="62" t="s">
        <v>43</v>
      </c>
      <c r="C17" s="88">
        <v>4649</v>
      </c>
      <c r="D17" s="89" t="s">
        <v>823</v>
      </c>
      <c r="E17" s="56" t="s">
        <v>1601</v>
      </c>
      <c r="F17" s="123">
        <v>512661.13</v>
      </c>
      <c r="G17" s="123">
        <v>12100</v>
      </c>
      <c r="H17" s="123">
        <v>243610.16</v>
      </c>
      <c r="J17" s="56">
        <v>770428.52</v>
      </c>
      <c r="K17" s="56">
        <v>29789.26</v>
      </c>
      <c r="M17" s="293"/>
      <c r="N17" s="273">
        <v>57600</v>
      </c>
      <c r="S17" s="56">
        <v>144510.96</v>
      </c>
      <c r="T17" s="56">
        <v>2287723.02</v>
      </c>
      <c r="U17" s="100">
        <v>153069.68</v>
      </c>
      <c r="X17" s="100">
        <v>499840</v>
      </c>
      <c r="Z17" s="124">
        <v>600016</v>
      </c>
      <c r="AD17" s="124">
        <v>157989.14000000001</v>
      </c>
      <c r="AE17" s="124">
        <v>22863</v>
      </c>
      <c r="AI17" s="85">
        <f t="shared" si="1"/>
        <v>768371.29</v>
      </c>
      <c r="AJ17" s="21">
        <f t="shared" si="2"/>
        <v>57600</v>
      </c>
      <c r="AK17" s="86">
        <f t="shared" si="3"/>
        <v>710771.29</v>
      </c>
      <c r="AL17" s="24">
        <f t="shared" si="4"/>
        <v>652909.67999999993</v>
      </c>
      <c r="AM17" s="25">
        <f t="shared" si="5"/>
        <v>780868.14</v>
      </c>
      <c r="AN17" s="16">
        <f t="shared" si="6"/>
        <v>-127958.46000000008</v>
      </c>
    </row>
    <row r="18" spans="1:40" ht="15" thickBot="1" x14ac:dyDescent="0.25">
      <c r="A18" s="62" t="s">
        <v>302</v>
      </c>
      <c r="B18" s="62" t="s">
        <v>43</v>
      </c>
      <c r="C18" s="88">
        <v>8434</v>
      </c>
      <c r="D18" s="89" t="s">
        <v>824</v>
      </c>
      <c r="E18" s="56" t="s">
        <v>1602</v>
      </c>
      <c r="F18" s="123">
        <v>1651400.84</v>
      </c>
      <c r="G18" s="123">
        <v>59700</v>
      </c>
      <c r="H18" s="123">
        <v>358342.53</v>
      </c>
      <c r="J18" s="56">
        <v>686045.41</v>
      </c>
      <c r="K18" s="56">
        <v>609748.5</v>
      </c>
      <c r="M18" s="293"/>
      <c r="N18" s="273">
        <v>255928.42</v>
      </c>
      <c r="S18" s="56">
        <v>523440</v>
      </c>
      <c r="T18" s="56">
        <v>312292.87</v>
      </c>
      <c r="U18" s="100">
        <v>165235.4</v>
      </c>
      <c r="X18" s="100">
        <v>458577</v>
      </c>
      <c r="Z18" s="124">
        <v>632877</v>
      </c>
      <c r="AD18" s="124">
        <v>156767.42000000001</v>
      </c>
      <c r="AE18" s="124">
        <v>61037.7</v>
      </c>
      <c r="AI18" s="85">
        <f t="shared" si="1"/>
        <v>2069443.37</v>
      </c>
      <c r="AJ18" s="21">
        <f t="shared" si="2"/>
        <v>255928.42</v>
      </c>
      <c r="AK18" s="86">
        <f t="shared" si="3"/>
        <v>1813514.9500000002</v>
      </c>
      <c r="AL18" s="24">
        <f t="shared" si="4"/>
        <v>623812.4</v>
      </c>
      <c r="AM18" s="25">
        <f t="shared" si="5"/>
        <v>850682.12</v>
      </c>
      <c r="AN18" s="16">
        <f t="shared" si="6"/>
        <v>-226869.71999999997</v>
      </c>
    </row>
    <row r="19" spans="1:40" ht="15" thickBot="1" x14ac:dyDescent="0.25">
      <c r="A19" s="62" t="s">
        <v>302</v>
      </c>
      <c r="B19" s="62" t="s">
        <v>43</v>
      </c>
      <c r="C19" s="88">
        <v>9149</v>
      </c>
      <c r="D19" s="89" t="s">
        <v>825</v>
      </c>
      <c r="E19" s="56" t="s">
        <v>1603</v>
      </c>
      <c r="F19" s="123">
        <v>1865882.75</v>
      </c>
      <c r="G19" s="123">
        <v>27522.18</v>
      </c>
      <c r="H19" s="123">
        <v>201520.2</v>
      </c>
      <c r="J19" s="56">
        <v>319224.67</v>
      </c>
      <c r="K19" s="56">
        <v>433446.93</v>
      </c>
      <c r="M19" s="293"/>
      <c r="N19" s="273">
        <v>132530.29999999999</v>
      </c>
      <c r="O19" s="273">
        <v>15000</v>
      </c>
      <c r="P19" s="273">
        <v>298930.06</v>
      </c>
      <c r="S19" s="56">
        <v>-16614.37</v>
      </c>
      <c r="T19" s="56">
        <v>928313.81</v>
      </c>
      <c r="U19" s="100">
        <v>363212.42</v>
      </c>
      <c r="X19" s="100">
        <v>594326</v>
      </c>
      <c r="Y19" s="100">
        <v>25000</v>
      </c>
      <c r="Z19" s="124">
        <v>834496</v>
      </c>
      <c r="AD19" s="124">
        <v>166475.82</v>
      </c>
      <c r="AE19" s="124">
        <v>37466.32</v>
      </c>
      <c r="AI19" s="85">
        <f t="shared" si="1"/>
        <v>2094925.13</v>
      </c>
      <c r="AJ19" s="21">
        <f t="shared" si="2"/>
        <v>446460.36</v>
      </c>
      <c r="AK19" s="86">
        <f t="shared" si="3"/>
        <v>1648464.77</v>
      </c>
      <c r="AL19" s="24">
        <f t="shared" si="4"/>
        <v>982538.41999999993</v>
      </c>
      <c r="AM19" s="25">
        <f t="shared" si="5"/>
        <v>1038438.14</v>
      </c>
      <c r="AN19" s="16">
        <f t="shared" si="6"/>
        <v>-55899.720000000088</v>
      </c>
    </row>
    <row r="20" spans="1:40" ht="15" thickBot="1" x14ac:dyDescent="0.25">
      <c r="A20" s="62" t="s">
        <v>302</v>
      </c>
      <c r="B20" s="62" t="s">
        <v>43</v>
      </c>
      <c r="C20" s="88">
        <v>6199</v>
      </c>
      <c r="D20" s="89" t="s">
        <v>826</v>
      </c>
      <c r="E20" s="56" t="s">
        <v>1604</v>
      </c>
      <c r="F20" s="123">
        <v>1660548.65</v>
      </c>
      <c r="G20" s="123">
        <v>107700</v>
      </c>
      <c r="H20" s="123">
        <v>520321.18</v>
      </c>
      <c r="J20" s="56">
        <v>332129.86</v>
      </c>
      <c r="K20" s="56">
        <v>1127100.3700000001</v>
      </c>
      <c r="M20" s="293">
        <v>1360</v>
      </c>
      <c r="N20" s="273">
        <v>86532.14</v>
      </c>
      <c r="Q20" s="56">
        <v>217250</v>
      </c>
      <c r="S20" s="56">
        <v>183443.84</v>
      </c>
      <c r="T20" s="56">
        <v>955989.15</v>
      </c>
      <c r="U20" s="100">
        <v>225013.33</v>
      </c>
      <c r="X20" s="100">
        <v>489618.4</v>
      </c>
      <c r="Z20" s="124">
        <v>577438.4</v>
      </c>
      <c r="AD20" s="124">
        <v>210789.48</v>
      </c>
      <c r="AE20" s="124">
        <v>34494.36</v>
      </c>
      <c r="AI20" s="85">
        <f t="shared" si="1"/>
        <v>2288569.83</v>
      </c>
      <c r="AJ20" s="21">
        <f t="shared" si="2"/>
        <v>87892.14</v>
      </c>
      <c r="AK20" s="86">
        <f t="shared" si="3"/>
        <v>2200677.69</v>
      </c>
      <c r="AL20" s="24">
        <f t="shared" si="4"/>
        <v>714631.73</v>
      </c>
      <c r="AM20" s="25">
        <f t="shared" si="5"/>
        <v>822722.24</v>
      </c>
      <c r="AN20" s="16">
        <f t="shared" si="6"/>
        <v>-108090.51000000001</v>
      </c>
    </row>
    <row r="21" spans="1:40" ht="15" thickBot="1" x14ac:dyDescent="0.25">
      <c r="A21" s="62" t="s">
        <v>302</v>
      </c>
      <c r="B21" s="62" t="s">
        <v>43</v>
      </c>
      <c r="C21" s="88">
        <v>5135</v>
      </c>
      <c r="D21" s="89" t="s">
        <v>827</v>
      </c>
      <c r="E21" s="56" t="s">
        <v>1605</v>
      </c>
      <c r="F21" s="123">
        <v>271575.88</v>
      </c>
      <c r="G21" s="123">
        <v>24800</v>
      </c>
      <c r="H21" s="123">
        <v>394100.39</v>
      </c>
      <c r="J21" s="56">
        <v>867550.67</v>
      </c>
      <c r="K21" s="56">
        <v>378141.66</v>
      </c>
      <c r="M21" s="293">
        <v>11700</v>
      </c>
      <c r="N21" s="273">
        <v>113106.59</v>
      </c>
      <c r="S21" s="56">
        <v>160555</v>
      </c>
      <c r="T21" s="56">
        <v>1540469.93</v>
      </c>
      <c r="U21" s="100">
        <v>149681.45000000001</v>
      </c>
      <c r="X21" s="100">
        <v>68943</v>
      </c>
      <c r="Y21" s="100">
        <v>200000</v>
      </c>
      <c r="Z21" s="124">
        <v>225523</v>
      </c>
      <c r="AD21" s="124">
        <v>158697.38</v>
      </c>
      <c r="AE21" s="124">
        <v>60145.72</v>
      </c>
      <c r="AI21" s="85">
        <f t="shared" si="1"/>
        <v>690476.27</v>
      </c>
      <c r="AJ21" s="21">
        <f t="shared" si="2"/>
        <v>124806.59</v>
      </c>
      <c r="AK21" s="86">
        <f t="shared" si="3"/>
        <v>565669.68000000005</v>
      </c>
      <c r="AL21" s="24">
        <f t="shared" si="4"/>
        <v>418624.45</v>
      </c>
      <c r="AM21" s="25">
        <f t="shared" si="5"/>
        <v>444366.1</v>
      </c>
      <c r="AN21" s="16">
        <f t="shared" si="6"/>
        <v>-25741.649999999965</v>
      </c>
    </row>
    <row r="22" spans="1:40" ht="15" thickBot="1" x14ac:dyDescent="0.25">
      <c r="A22" s="62" t="s">
        <v>302</v>
      </c>
      <c r="B22" s="62" t="s">
        <v>43</v>
      </c>
      <c r="C22" s="88">
        <v>10482</v>
      </c>
      <c r="D22" s="89" t="s">
        <v>828</v>
      </c>
      <c r="E22" s="56" t="s">
        <v>1606</v>
      </c>
      <c r="F22" s="123">
        <v>2209521.0299999998</v>
      </c>
      <c r="G22" s="123">
        <v>45660.5</v>
      </c>
      <c r="H22" s="123">
        <v>467272.02</v>
      </c>
      <c r="J22" s="56">
        <v>428159.03</v>
      </c>
      <c r="K22" s="56">
        <v>103353.88</v>
      </c>
      <c r="M22" s="293"/>
      <c r="N22" s="273">
        <v>101926</v>
      </c>
      <c r="O22" s="273">
        <v>0</v>
      </c>
      <c r="Q22" s="56">
        <v>0</v>
      </c>
      <c r="S22" s="56">
        <v>364927</v>
      </c>
      <c r="T22" s="56">
        <v>2399548.4500000002</v>
      </c>
      <c r="U22" s="100">
        <v>323349.08</v>
      </c>
      <c r="X22" s="100">
        <v>677833</v>
      </c>
      <c r="Y22" s="100">
        <v>500</v>
      </c>
      <c r="Z22" s="124">
        <v>887143</v>
      </c>
      <c r="AD22" s="124">
        <v>193663.56</v>
      </c>
      <c r="AE22" s="124">
        <v>10401.18</v>
      </c>
      <c r="AH22" s="124">
        <v>80385</v>
      </c>
      <c r="AI22" s="85">
        <f t="shared" si="1"/>
        <v>2722453.55</v>
      </c>
      <c r="AJ22" s="21">
        <f t="shared" si="2"/>
        <v>101926</v>
      </c>
      <c r="AK22" s="86">
        <f t="shared" si="3"/>
        <v>2620527.5499999998</v>
      </c>
      <c r="AL22" s="24">
        <f t="shared" si="4"/>
        <v>1001682.0800000001</v>
      </c>
      <c r="AM22" s="25">
        <f t="shared" si="5"/>
        <v>1171592.74</v>
      </c>
      <c r="AN22" s="16">
        <f t="shared" si="6"/>
        <v>-169910.65999999992</v>
      </c>
    </row>
    <row r="23" spans="1:40" ht="15" thickBot="1" x14ac:dyDescent="0.25">
      <c r="A23" s="62" t="s">
        <v>302</v>
      </c>
      <c r="B23" s="62" t="s">
        <v>43</v>
      </c>
      <c r="C23" s="88">
        <v>8929</v>
      </c>
      <c r="D23" s="89" t="s">
        <v>829</v>
      </c>
      <c r="E23" s="56" t="s">
        <v>1607</v>
      </c>
      <c r="F23" s="123">
        <v>450698.33</v>
      </c>
      <c r="G23" s="123">
        <v>68800</v>
      </c>
      <c r="H23" s="123">
        <v>445933.8</v>
      </c>
      <c r="J23" s="56">
        <v>700852.4</v>
      </c>
      <c r="K23" s="56">
        <v>1488884.84</v>
      </c>
      <c r="M23" s="293">
        <v>1500</v>
      </c>
      <c r="N23" s="273">
        <v>97812.51</v>
      </c>
      <c r="O23" s="273">
        <v>52466</v>
      </c>
      <c r="S23" s="56">
        <v>350412</v>
      </c>
      <c r="T23" s="56">
        <v>3847094.62</v>
      </c>
      <c r="U23" s="100">
        <v>287541.03999999998</v>
      </c>
      <c r="X23" s="100">
        <v>589746.5</v>
      </c>
      <c r="Y23" s="100">
        <v>12500</v>
      </c>
      <c r="Z23" s="124">
        <v>798396.5</v>
      </c>
      <c r="AD23" s="124">
        <v>268925.89</v>
      </c>
      <c r="AE23" s="124">
        <v>111563.24</v>
      </c>
      <c r="AI23" s="85">
        <f t="shared" si="1"/>
        <v>965432.13</v>
      </c>
      <c r="AJ23" s="21">
        <f t="shared" si="2"/>
        <v>151778.51</v>
      </c>
      <c r="AK23" s="86">
        <f t="shared" si="3"/>
        <v>813653.62</v>
      </c>
      <c r="AL23" s="24">
        <f t="shared" si="4"/>
        <v>889787.54</v>
      </c>
      <c r="AM23" s="25">
        <f t="shared" si="5"/>
        <v>1178885.6300000001</v>
      </c>
      <c r="AN23" s="16">
        <f t="shared" si="6"/>
        <v>-289098.09000000008</v>
      </c>
    </row>
    <row r="24" spans="1:40" ht="15" thickBot="1" x14ac:dyDescent="0.25">
      <c r="A24" s="62" t="s">
        <v>302</v>
      </c>
      <c r="B24" s="62" t="s">
        <v>43</v>
      </c>
      <c r="C24" s="88">
        <v>13938</v>
      </c>
      <c r="D24" s="89" t="s">
        <v>830</v>
      </c>
      <c r="E24" s="56" t="s">
        <v>1608</v>
      </c>
      <c r="F24" s="123">
        <v>1732471.62</v>
      </c>
      <c r="G24" s="123">
        <v>281013</v>
      </c>
      <c r="H24" s="123">
        <v>659154.68999999994</v>
      </c>
      <c r="J24" s="56">
        <v>4</v>
      </c>
      <c r="K24" s="56">
        <v>1132725.77</v>
      </c>
      <c r="M24" s="293">
        <v>0</v>
      </c>
      <c r="N24" s="273">
        <v>185121.93</v>
      </c>
      <c r="O24" s="273">
        <v>45590</v>
      </c>
      <c r="S24" s="56">
        <v>478386</v>
      </c>
      <c r="T24" s="56">
        <v>2781867.7</v>
      </c>
      <c r="U24" s="100">
        <v>324407.58</v>
      </c>
      <c r="X24" s="100">
        <v>744720</v>
      </c>
      <c r="Y24" s="100">
        <v>5272</v>
      </c>
      <c r="Z24" s="124">
        <v>1015194</v>
      </c>
      <c r="AD24" s="124">
        <v>293433.37</v>
      </c>
      <c r="AE24" s="124">
        <v>43371.06</v>
      </c>
      <c r="AI24" s="85">
        <f t="shared" si="1"/>
        <v>2672639.31</v>
      </c>
      <c r="AJ24" s="21">
        <f t="shared" si="2"/>
        <v>230711.93</v>
      </c>
      <c r="AK24" s="86">
        <f t="shared" si="3"/>
        <v>2441927.38</v>
      </c>
      <c r="AL24" s="24">
        <f t="shared" si="4"/>
        <v>1074399.58</v>
      </c>
      <c r="AM24" s="25">
        <f t="shared" si="5"/>
        <v>1351998.4300000002</v>
      </c>
      <c r="AN24" s="16">
        <f t="shared" si="6"/>
        <v>-277598.85000000009</v>
      </c>
    </row>
    <row r="25" spans="1:40" ht="15" thickBot="1" x14ac:dyDescent="0.25">
      <c r="A25" s="62" t="s">
        <v>302</v>
      </c>
      <c r="B25" s="62" t="s">
        <v>43</v>
      </c>
      <c r="C25" s="88">
        <v>6484</v>
      </c>
      <c r="D25" s="89" t="s">
        <v>831</v>
      </c>
      <c r="E25" s="56" t="s">
        <v>1609</v>
      </c>
      <c r="F25" s="123">
        <v>1204298.04</v>
      </c>
      <c r="G25" s="123">
        <v>35805.35</v>
      </c>
      <c r="H25" s="123">
        <v>623625.34</v>
      </c>
      <c r="J25" s="56">
        <v>589574.76</v>
      </c>
      <c r="K25" s="56">
        <v>291047.05</v>
      </c>
      <c r="M25" s="293">
        <v>8051</v>
      </c>
      <c r="N25" s="273">
        <v>128913.95</v>
      </c>
      <c r="O25" s="273">
        <v>200</v>
      </c>
      <c r="S25" s="56">
        <v>218607</v>
      </c>
      <c r="T25" s="56">
        <v>1887309.56</v>
      </c>
      <c r="U25" s="100">
        <v>140915.56</v>
      </c>
      <c r="X25" s="100">
        <v>627716</v>
      </c>
      <c r="Y25" s="100">
        <v>37672</v>
      </c>
      <c r="Z25" s="124">
        <v>753408</v>
      </c>
      <c r="AD25" s="124">
        <v>184121.93</v>
      </c>
      <c r="AE25" s="124">
        <v>43632.94</v>
      </c>
      <c r="AI25" s="85">
        <f t="shared" si="1"/>
        <v>1863728.73</v>
      </c>
      <c r="AJ25" s="21">
        <f t="shared" si="2"/>
        <v>137164.95000000001</v>
      </c>
      <c r="AK25" s="86">
        <f t="shared" si="3"/>
        <v>1726563.78</v>
      </c>
      <c r="AL25" s="24">
        <f t="shared" si="4"/>
        <v>806303.56</v>
      </c>
      <c r="AM25" s="25">
        <f t="shared" si="5"/>
        <v>981162.86999999988</v>
      </c>
      <c r="AN25" s="16">
        <f t="shared" si="6"/>
        <v>-174859.30999999982</v>
      </c>
    </row>
    <row r="26" spans="1:40" ht="15" thickBot="1" x14ac:dyDescent="0.25">
      <c r="A26" s="62" t="s">
        <v>302</v>
      </c>
      <c r="B26" s="62" t="s">
        <v>43</v>
      </c>
      <c r="C26" s="88">
        <v>4852</v>
      </c>
      <c r="D26" s="89" t="s">
        <v>832</v>
      </c>
      <c r="E26" s="56" t="s">
        <v>1610</v>
      </c>
      <c r="F26" s="123">
        <v>853670.73</v>
      </c>
      <c r="G26" s="123">
        <v>85400</v>
      </c>
      <c r="H26" s="123">
        <v>368851.20000000001</v>
      </c>
      <c r="J26" s="56">
        <v>1215992.06</v>
      </c>
      <c r="K26" s="56">
        <v>331612.74</v>
      </c>
      <c r="M26" s="293">
        <v>7000</v>
      </c>
      <c r="N26" s="273">
        <v>71149</v>
      </c>
      <c r="O26" s="273">
        <v>34.92</v>
      </c>
      <c r="S26" s="56">
        <v>138513</v>
      </c>
      <c r="T26" s="56">
        <v>2302867.0299999998</v>
      </c>
      <c r="U26" s="100">
        <v>127699.58</v>
      </c>
      <c r="X26" s="100">
        <v>307867</v>
      </c>
      <c r="Y26" s="100">
        <v>13900</v>
      </c>
      <c r="Z26" s="124">
        <v>390467</v>
      </c>
      <c r="AD26" s="124">
        <v>143550.71</v>
      </c>
      <c r="AE26" s="124">
        <v>41615.26</v>
      </c>
      <c r="AI26" s="85">
        <f t="shared" si="1"/>
        <v>1307921.93</v>
      </c>
      <c r="AJ26" s="21">
        <f t="shared" si="2"/>
        <v>78183.92</v>
      </c>
      <c r="AK26" s="86">
        <f t="shared" si="3"/>
        <v>1229738.01</v>
      </c>
      <c r="AL26" s="24">
        <f t="shared" si="4"/>
        <v>449466.58</v>
      </c>
      <c r="AM26" s="25">
        <f t="shared" si="5"/>
        <v>575632.97</v>
      </c>
      <c r="AN26" s="16">
        <f t="shared" si="6"/>
        <v>-126166.38999999996</v>
      </c>
    </row>
    <row r="27" spans="1:40" ht="15" thickBot="1" x14ac:dyDescent="0.25">
      <c r="A27" s="62" t="s">
        <v>302</v>
      </c>
      <c r="B27" s="62" t="s">
        <v>43</v>
      </c>
      <c r="C27" s="88">
        <v>5055</v>
      </c>
      <c r="D27" s="89" t="s">
        <v>833</v>
      </c>
      <c r="E27" s="56" t="s">
        <v>1611</v>
      </c>
      <c r="F27" s="123">
        <v>315577.27</v>
      </c>
      <c r="G27" s="123">
        <v>349948.04</v>
      </c>
      <c r="H27" s="123">
        <v>424954.12</v>
      </c>
      <c r="J27" s="56">
        <v>346979.4</v>
      </c>
      <c r="K27" s="56">
        <v>578522.76</v>
      </c>
      <c r="M27" s="293">
        <v>2000</v>
      </c>
      <c r="N27" s="273">
        <v>44465.120000000003</v>
      </c>
      <c r="S27" s="56">
        <v>151328</v>
      </c>
      <c r="T27" s="56">
        <v>1722667.58</v>
      </c>
      <c r="U27" s="100">
        <v>141265.41</v>
      </c>
      <c r="X27" s="100">
        <v>231714</v>
      </c>
      <c r="Z27" s="124">
        <v>376514</v>
      </c>
      <c r="AD27" s="124">
        <v>135214.21</v>
      </c>
      <c r="AE27" s="124">
        <v>39539.199999999997</v>
      </c>
      <c r="AI27" s="85">
        <f t="shared" si="1"/>
        <v>1090479.4300000002</v>
      </c>
      <c r="AJ27" s="21">
        <f t="shared" si="2"/>
        <v>46465.120000000003</v>
      </c>
      <c r="AK27" s="86">
        <f t="shared" si="3"/>
        <v>1044014.3100000002</v>
      </c>
      <c r="AL27" s="24">
        <f t="shared" si="4"/>
        <v>372979.41000000003</v>
      </c>
      <c r="AM27" s="25">
        <f t="shared" si="5"/>
        <v>551267.40999999992</v>
      </c>
      <c r="AN27" s="16">
        <f t="shared" si="6"/>
        <v>-178287.99999999988</v>
      </c>
    </row>
    <row r="28" spans="1:40" ht="15" thickBot="1" x14ac:dyDescent="0.25">
      <c r="A28" s="62" t="s">
        <v>302</v>
      </c>
      <c r="B28" s="62" t="s">
        <v>43</v>
      </c>
      <c r="C28" s="88">
        <v>5073</v>
      </c>
      <c r="D28" s="89" t="s">
        <v>834</v>
      </c>
      <c r="E28" s="56" t="s">
        <v>1612</v>
      </c>
      <c r="F28" s="123">
        <v>903875.27</v>
      </c>
      <c r="G28" s="123">
        <v>28076</v>
      </c>
      <c r="H28" s="123">
        <v>597931.06999999995</v>
      </c>
      <c r="J28" s="56">
        <v>90525.77</v>
      </c>
      <c r="K28" s="56">
        <v>730373.59</v>
      </c>
      <c r="M28" s="293"/>
      <c r="N28" s="273">
        <v>170589.16</v>
      </c>
      <c r="O28" s="273">
        <v>19587</v>
      </c>
      <c r="Q28" s="56">
        <v>0</v>
      </c>
      <c r="S28" s="56">
        <v>167825.32</v>
      </c>
      <c r="T28" s="56">
        <v>2074532.05</v>
      </c>
      <c r="U28" s="100">
        <v>114357.48</v>
      </c>
      <c r="X28" s="100">
        <v>381769.5</v>
      </c>
      <c r="Z28" s="124">
        <v>484569.5</v>
      </c>
      <c r="AD28" s="124">
        <v>104716.42</v>
      </c>
      <c r="AE28" s="124">
        <v>33588.26</v>
      </c>
      <c r="AI28" s="85">
        <f t="shared" si="1"/>
        <v>1529882.3399999999</v>
      </c>
      <c r="AJ28" s="21">
        <f t="shared" si="2"/>
        <v>190176.16</v>
      </c>
      <c r="AK28" s="86">
        <f t="shared" si="3"/>
        <v>1339706.18</v>
      </c>
      <c r="AL28" s="24">
        <f t="shared" si="4"/>
        <v>496126.98</v>
      </c>
      <c r="AM28" s="25">
        <f t="shared" si="5"/>
        <v>622874.18000000005</v>
      </c>
      <c r="AN28" s="16">
        <f t="shared" si="6"/>
        <v>-126747.20000000007</v>
      </c>
    </row>
    <row r="29" spans="1:40" ht="15" thickBot="1" x14ac:dyDescent="0.25">
      <c r="A29" s="62" t="s">
        <v>302</v>
      </c>
      <c r="B29" s="62" t="s">
        <v>43</v>
      </c>
      <c r="C29" s="88">
        <v>4573</v>
      </c>
      <c r="D29" s="89" t="s">
        <v>1426</v>
      </c>
      <c r="E29" s="56" t="s">
        <v>1613</v>
      </c>
      <c r="F29" s="123">
        <v>150752.47</v>
      </c>
      <c r="G29" s="123">
        <v>20900</v>
      </c>
      <c r="H29" s="123">
        <v>210179.72</v>
      </c>
      <c r="J29" s="56">
        <v>673292.25</v>
      </c>
      <c r="K29" s="56">
        <v>895433.89</v>
      </c>
      <c r="M29" s="293">
        <v>9150</v>
      </c>
      <c r="N29" s="273">
        <v>74910.259999999995</v>
      </c>
      <c r="O29" s="273">
        <v>0</v>
      </c>
      <c r="S29" s="56">
        <v>148478</v>
      </c>
      <c r="T29" s="56">
        <v>900591.29</v>
      </c>
      <c r="U29" s="100">
        <v>111239.64</v>
      </c>
      <c r="X29" s="100">
        <v>334022.7</v>
      </c>
      <c r="Z29" s="124">
        <v>398722.7</v>
      </c>
      <c r="AD29" s="124">
        <v>185039.45</v>
      </c>
      <c r="AE29" s="124">
        <v>37403.54</v>
      </c>
      <c r="AI29" s="85">
        <f t="shared" si="1"/>
        <v>381832.19</v>
      </c>
      <c r="AJ29" s="21">
        <f t="shared" si="2"/>
        <v>84060.26</v>
      </c>
      <c r="AK29" s="86">
        <f t="shared" si="3"/>
        <v>297771.93</v>
      </c>
      <c r="AL29" s="24">
        <f t="shared" si="4"/>
        <v>445262.34</v>
      </c>
      <c r="AM29" s="25">
        <f t="shared" si="5"/>
        <v>621165.69000000006</v>
      </c>
      <c r="AN29" s="16">
        <f t="shared" si="6"/>
        <v>-175903.35000000003</v>
      </c>
    </row>
    <row r="30" spans="1:40" ht="15" thickBot="1" x14ac:dyDescent="0.25">
      <c r="A30" s="62" t="s">
        <v>302</v>
      </c>
      <c r="B30" s="62" t="s">
        <v>43</v>
      </c>
      <c r="C30" s="88">
        <v>7350</v>
      </c>
      <c r="D30" s="89" t="s">
        <v>836</v>
      </c>
      <c r="E30" s="56" t="s">
        <v>1614</v>
      </c>
      <c r="F30" s="123">
        <v>862408.04</v>
      </c>
      <c r="G30" s="123">
        <v>102485.5</v>
      </c>
      <c r="H30" s="123">
        <v>264179.06</v>
      </c>
      <c r="J30" s="56">
        <v>693880.69</v>
      </c>
      <c r="K30" s="56">
        <v>1112837.33</v>
      </c>
      <c r="M30" s="293"/>
      <c r="N30" s="273">
        <v>82814.84</v>
      </c>
      <c r="O30" s="273">
        <v>5000</v>
      </c>
      <c r="S30" s="56">
        <v>217562</v>
      </c>
      <c r="T30" s="56">
        <v>2673935.1</v>
      </c>
      <c r="U30" s="100">
        <v>200518.91</v>
      </c>
      <c r="X30" s="100">
        <v>398499</v>
      </c>
      <c r="Y30" s="100">
        <v>69820</v>
      </c>
      <c r="Z30" s="124">
        <v>653959</v>
      </c>
      <c r="AD30" s="124">
        <v>181761.01</v>
      </c>
      <c r="AE30" s="124">
        <v>71537.759999999995</v>
      </c>
      <c r="AI30" s="85">
        <f t="shared" si="1"/>
        <v>1229072.6000000001</v>
      </c>
      <c r="AJ30" s="21">
        <f t="shared" si="2"/>
        <v>87814.84</v>
      </c>
      <c r="AK30" s="86">
        <f t="shared" si="3"/>
        <v>1141257.76</v>
      </c>
      <c r="AL30" s="24">
        <f t="shared" si="4"/>
        <v>668837.91</v>
      </c>
      <c r="AM30" s="25">
        <f t="shared" si="5"/>
        <v>907257.77</v>
      </c>
      <c r="AN30" s="16">
        <f t="shared" si="6"/>
        <v>-238419.86</v>
      </c>
    </row>
    <row r="31" spans="1:40" ht="15" thickBot="1" x14ac:dyDescent="0.25">
      <c r="A31" s="62" t="s">
        <v>302</v>
      </c>
      <c r="B31" s="62" t="s">
        <v>43</v>
      </c>
      <c r="C31" s="88">
        <v>5666</v>
      </c>
      <c r="D31" s="89" t="s">
        <v>837</v>
      </c>
      <c r="E31" s="56" t="s">
        <v>1615</v>
      </c>
      <c r="F31" s="123">
        <v>1822888.05</v>
      </c>
      <c r="G31" s="123">
        <v>74300</v>
      </c>
      <c r="H31" s="123">
        <v>260863.66</v>
      </c>
      <c r="J31" s="56">
        <v>597035.34</v>
      </c>
      <c r="K31" s="56">
        <v>140600.9</v>
      </c>
      <c r="M31" s="293">
        <v>1540</v>
      </c>
      <c r="N31" s="273">
        <v>63335</v>
      </c>
      <c r="S31" s="56">
        <v>164708</v>
      </c>
      <c r="T31" s="56">
        <v>1942985.43</v>
      </c>
      <c r="U31" s="100">
        <v>190717.55</v>
      </c>
      <c r="V31" s="100">
        <v>10000</v>
      </c>
      <c r="X31" s="100">
        <v>210007</v>
      </c>
      <c r="Z31" s="124">
        <v>274287</v>
      </c>
      <c r="AD31" s="124">
        <v>193982.83</v>
      </c>
      <c r="AE31" s="124">
        <v>53543.32</v>
      </c>
      <c r="AI31" s="85">
        <f t="shared" si="1"/>
        <v>2158051.71</v>
      </c>
      <c r="AJ31" s="21">
        <f t="shared" si="2"/>
        <v>64875</v>
      </c>
      <c r="AK31" s="86">
        <f t="shared" si="3"/>
        <v>2093176.71</v>
      </c>
      <c r="AL31" s="24">
        <f t="shared" si="4"/>
        <v>410724.55</v>
      </c>
      <c r="AM31" s="25">
        <f t="shared" si="5"/>
        <v>521813.14999999997</v>
      </c>
      <c r="AN31" s="16">
        <f t="shared" si="6"/>
        <v>-111088.59999999998</v>
      </c>
    </row>
    <row r="32" spans="1:40" ht="15" thickBot="1" x14ac:dyDescent="0.25">
      <c r="A32" s="62" t="s">
        <v>302</v>
      </c>
      <c r="B32" s="62" t="s">
        <v>43</v>
      </c>
      <c r="C32" s="88">
        <v>5772</v>
      </c>
      <c r="D32" s="89" t="s">
        <v>838</v>
      </c>
      <c r="E32" s="56" t="s">
        <v>1616</v>
      </c>
      <c r="F32" s="123">
        <v>727476.31</v>
      </c>
      <c r="G32" s="123">
        <v>175545.62</v>
      </c>
      <c r="H32" s="123">
        <v>430086.06</v>
      </c>
      <c r="J32" s="56">
        <v>26431.27</v>
      </c>
      <c r="K32" s="56">
        <v>115156.9</v>
      </c>
      <c r="M32" s="293"/>
      <c r="N32" s="273">
        <v>73200</v>
      </c>
      <c r="O32" s="273">
        <v>11000</v>
      </c>
      <c r="S32" s="56">
        <v>108492.33</v>
      </c>
      <c r="T32" s="56">
        <v>2306439.37</v>
      </c>
      <c r="U32" s="100">
        <v>184169.14</v>
      </c>
      <c r="X32" s="100">
        <v>419920</v>
      </c>
      <c r="Z32" s="124">
        <v>496798</v>
      </c>
      <c r="AD32" s="124">
        <v>176258.44</v>
      </c>
      <c r="AE32" s="124">
        <v>2591.06</v>
      </c>
      <c r="AI32" s="85">
        <f t="shared" si="1"/>
        <v>1333107.99</v>
      </c>
      <c r="AJ32" s="21">
        <f t="shared" si="2"/>
        <v>84200</v>
      </c>
      <c r="AK32" s="86">
        <f t="shared" si="3"/>
        <v>1248907.99</v>
      </c>
      <c r="AL32" s="24">
        <f t="shared" si="4"/>
        <v>604089.14</v>
      </c>
      <c r="AM32" s="25">
        <f t="shared" si="5"/>
        <v>675647.5</v>
      </c>
      <c r="AN32" s="16">
        <f t="shared" si="6"/>
        <v>-71558.359999999986</v>
      </c>
    </row>
    <row r="33" spans="1:40" ht="15" thickBot="1" x14ac:dyDescent="0.25">
      <c r="A33" s="62" t="s">
        <v>302</v>
      </c>
      <c r="B33" s="62" t="s">
        <v>43</v>
      </c>
      <c r="C33" s="88">
        <v>3690</v>
      </c>
      <c r="D33" s="89" t="s">
        <v>839</v>
      </c>
      <c r="E33" s="56" t="s">
        <v>1617</v>
      </c>
      <c r="F33" s="123">
        <v>677694.91</v>
      </c>
      <c r="G33" s="123">
        <v>10565.27</v>
      </c>
      <c r="H33" s="123">
        <v>202465.48</v>
      </c>
      <c r="J33" s="56">
        <v>377729.67</v>
      </c>
      <c r="K33" s="56">
        <v>500983.54</v>
      </c>
      <c r="M33" s="293"/>
      <c r="N33" s="273">
        <v>50056.67</v>
      </c>
      <c r="O33" s="273">
        <v>5000</v>
      </c>
      <c r="S33" s="56">
        <v>105159</v>
      </c>
      <c r="T33" s="56">
        <v>1600056.47</v>
      </c>
      <c r="U33" s="100">
        <v>233284.17</v>
      </c>
      <c r="X33" s="100">
        <v>316587</v>
      </c>
      <c r="Y33" s="100">
        <v>4800</v>
      </c>
      <c r="Z33" s="124">
        <v>378667</v>
      </c>
      <c r="AD33" s="124">
        <v>116007.5</v>
      </c>
      <c r="AE33" s="124">
        <v>39936.28</v>
      </c>
      <c r="AI33" s="85">
        <f t="shared" si="1"/>
        <v>890725.66</v>
      </c>
      <c r="AJ33" s="21">
        <f t="shared" si="2"/>
        <v>55056.67</v>
      </c>
      <c r="AK33" s="86">
        <f t="shared" si="3"/>
        <v>835668.99</v>
      </c>
      <c r="AL33" s="24">
        <f t="shared" si="4"/>
        <v>554671.17000000004</v>
      </c>
      <c r="AM33" s="25">
        <f t="shared" si="5"/>
        <v>534610.78</v>
      </c>
      <c r="AN33" s="16">
        <f t="shared" si="6"/>
        <v>20060.390000000014</v>
      </c>
    </row>
    <row r="34" spans="1:40" ht="15" thickBot="1" x14ac:dyDescent="0.25">
      <c r="A34" s="62" t="s">
        <v>302</v>
      </c>
      <c r="B34" s="62" t="s">
        <v>43</v>
      </c>
      <c r="C34" s="88">
        <v>6191</v>
      </c>
      <c r="D34" s="89" t="s">
        <v>840</v>
      </c>
      <c r="E34" s="56" t="s">
        <v>1763</v>
      </c>
      <c r="F34" s="123">
        <v>463349.53</v>
      </c>
      <c r="G34" s="123">
        <v>29000</v>
      </c>
      <c r="H34" s="123">
        <v>541137.02</v>
      </c>
      <c r="J34" s="56">
        <v>582296.22</v>
      </c>
      <c r="K34" s="56">
        <v>706310.25</v>
      </c>
      <c r="M34" s="293">
        <v>3000</v>
      </c>
      <c r="N34" s="273">
        <v>70333.09</v>
      </c>
      <c r="O34" s="273">
        <v>15094</v>
      </c>
      <c r="S34" s="56">
        <v>213597</v>
      </c>
      <c r="T34" s="56">
        <v>2970314.75</v>
      </c>
      <c r="U34" s="100">
        <v>248560.18</v>
      </c>
      <c r="X34" s="100">
        <v>267379</v>
      </c>
      <c r="Y34" s="100">
        <v>20000</v>
      </c>
      <c r="Z34" s="124">
        <v>424959</v>
      </c>
      <c r="AD34" s="124">
        <v>141994.03</v>
      </c>
      <c r="AE34" s="124">
        <v>45506.12</v>
      </c>
      <c r="AI34" s="85">
        <f t="shared" si="1"/>
        <v>1033486.55</v>
      </c>
      <c r="AJ34" s="21">
        <f t="shared" si="2"/>
        <v>88427.09</v>
      </c>
      <c r="AK34" s="86">
        <f t="shared" si="3"/>
        <v>945059.46000000008</v>
      </c>
      <c r="AL34" s="24">
        <f t="shared" si="4"/>
        <v>535939.17999999993</v>
      </c>
      <c r="AM34" s="25">
        <f t="shared" si="5"/>
        <v>612459.15</v>
      </c>
      <c r="AN34" s="16">
        <f t="shared" si="6"/>
        <v>-76519.970000000088</v>
      </c>
    </row>
    <row r="35" spans="1:40" ht="15" thickBot="1" x14ac:dyDescent="0.25">
      <c r="A35" s="62" t="s">
        <v>302</v>
      </c>
      <c r="B35" s="62" t="s">
        <v>43</v>
      </c>
      <c r="C35" s="88">
        <v>8132</v>
      </c>
      <c r="D35" s="89" t="s">
        <v>841</v>
      </c>
      <c r="E35" s="56" t="s">
        <v>1764</v>
      </c>
      <c r="F35" s="123">
        <v>1014995.54</v>
      </c>
      <c r="G35" s="123">
        <v>107288.5</v>
      </c>
      <c r="H35" s="123">
        <v>55100.59</v>
      </c>
      <c r="J35" s="56">
        <v>1201779.28</v>
      </c>
      <c r="K35" s="56">
        <v>991780.61</v>
      </c>
      <c r="M35" s="293">
        <v>0</v>
      </c>
      <c r="N35" s="273">
        <v>92288.48</v>
      </c>
      <c r="O35" s="273">
        <v>5000</v>
      </c>
      <c r="S35" s="56">
        <v>245289</v>
      </c>
      <c r="T35" s="56">
        <v>3203233.17</v>
      </c>
      <c r="U35" s="100">
        <v>79490</v>
      </c>
      <c r="V35" s="100">
        <v>35000</v>
      </c>
      <c r="X35" s="100">
        <v>185291</v>
      </c>
      <c r="Z35" s="124">
        <v>399085</v>
      </c>
      <c r="AD35" s="124">
        <v>225640.36</v>
      </c>
      <c r="AE35" s="124">
        <v>45807.839999999997</v>
      </c>
      <c r="AI35" s="85">
        <f t="shared" si="1"/>
        <v>1177384.6300000001</v>
      </c>
      <c r="AJ35" s="21">
        <f t="shared" si="2"/>
        <v>97288.48</v>
      </c>
      <c r="AK35" s="86">
        <f t="shared" si="3"/>
        <v>1080096.1500000001</v>
      </c>
      <c r="AL35" s="24">
        <f t="shared" si="4"/>
        <v>299781</v>
      </c>
      <c r="AM35" s="25">
        <f t="shared" si="5"/>
        <v>670533.19999999995</v>
      </c>
      <c r="AN35" s="16">
        <f t="shared" si="6"/>
        <v>-370752.19999999995</v>
      </c>
    </row>
    <row r="36" spans="1:40" ht="15" thickBot="1" x14ac:dyDescent="0.25">
      <c r="A36" s="62" t="s">
        <v>302</v>
      </c>
      <c r="B36" s="62" t="s">
        <v>43</v>
      </c>
      <c r="C36" s="88">
        <v>2634</v>
      </c>
      <c r="D36" s="89" t="s">
        <v>842</v>
      </c>
      <c r="E36" s="56" t="s">
        <v>1765</v>
      </c>
      <c r="F36" s="123">
        <v>367554.5</v>
      </c>
      <c r="G36" s="123">
        <v>51545.31</v>
      </c>
      <c r="H36" s="123">
        <v>249684.63</v>
      </c>
      <c r="J36" s="56">
        <v>70456.45</v>
      </c>
      <c r="K36" s="56">
        <v>172929.8</v>
      </c>
      <c r="M36" s="293"/>
      <c r="N36" s="273">
        <v>70192.23</v>
      </c>
      <c r="O36" s="273">
        <v>12226</v>
      </c>
      <c r="S36" s="56">
        <v>79557</v>
      </c>
      <c r="T36" s="56">
        <v>2001291.5</v>
      </c>
      <c r="U36" s="100">
        <v>141425.31</v>
      </c>
      <c r="X36" s="100">
        <v>207550</v>
      </c>
      <c r="Y36" s="100">
        <v>3860</v>
      </c>
      <c r="Z36" s="124">
        <v>290010</v>
      </c>
      <c r="AD36" s="124">
        <v>79518.53</v>
      </c>
      <c r="AE36" s="124">
        <v>15632.07</v>
      </c>
      <c r="AI36" s="85">
        <f t="shared" si="1"/>
        <v>668784.43999999994</v>
      </c>
      <c r="AJ36" s="21">
        <f t="shared" si="2"/>
        <v>82418.23</v>
      </c>
      <c r="AK36" s="86">
        <f t="shared" si="3"/>
        <v>586366.21</v>
      </c>
      <c r="AL36" s="24">
        <f t="shared" si="4"/>
        <v>352835.31</v>
      </c>
      <c r="AM36" s="25">
        <f t="shared" si="5"/>
        <v>385160.60000000003</v>
      </c>
      <c r="AN36" s="16">
        <f t="shared" si="6"/>
        <v>-32325.290000000037</v>
      </c>
    </row>
    <row r="37" spans="1:40" ht="15" thickBot="1" x14ac:dyDescent="0.25">
      <c r="A37" s="62" t="s">
        <v>302</v>
      </c>
      <c r="B37" s="62" t="s">
        <v>43</v>
      </c>
      <c r="C37" s="88">
        <v>5394</v>
      </c>
      <c r="D37" s="89" t="s">
        <v>843</v>
      </c>
      <c r="E37" s="56" t="s">
        <v>1791</v>
      </c>
      <c r="F37" s="123">
        <v>460929.08</v>
      </c>
      <c r="G37" s="123">
        <v>24915.32</v>
      </c>
      <c r="H37" s="123">
        <v>259839.85</v>
      </c>
      <c r="J37" s="56">
        <v>1617687.92</v>
      </c>
      <c r="K37" s="56">
        <v>921041.73</v>
      </c>
      <c r="M37" s="293">
        <v>9000</v>
      </c>
      <c r="N37" s="273">
        <v>83179.19</v>
      </c>
      <c r="S37" s="56">
        <v>154170</v>
      </c>
      <c r="T37" s="56">
        <v>3800882.66</v>
      </c>
      <c r="U37" s="100">
        <v>137343.63</v>
      </c>
      <c r="Z37" s="124">
        <v>106982</v>
      </c>
      <c r="AC37" s="124">
        <v>4000</v>
      </c>
      <c r="AD37" s="124">
        <v>102205.21</v>
      </c>
      <c r="AE37" s="124">
        <v>48163.94</v>
      </c>
      <c r="AI37" s="85">
        <f t="shared" si="1"/>
        <v>745684.25</v>
      </c>
      <c r="AJ37" s="21">
        <f t="shared" si="2"/>
        <v>92179.19</v>
      </c>
      <c r="AK37" s="86">
        <f t="shared" si="3"/>
        <v>653505.06000000006</v>
      </c>
      <c r="AL37" s="24">
        <f t="shared" si="4"/>
        <v>137343.63</v>
      </c>
      <c r="AM37" s="25">
        <f t="shared" si="5"/>
        <v>261351.15000000002</v>
      </c>
      <c r="AN37" s="16">
        <f t="shared" si="6"/>
        <v>-124007.52000000002</v>
      </c>
    </row>
    <row r="38" spans="1:40" ht="15" thickBot="1" x14ac:dyDescent="0.25">
      <c r="A38" s="62" t="s">
        <v>306</v>
      </c>
      <c r="B38" s="62" t="s">
        <v>44</v>
      </c>
      <c r="C38" s="88">
        <v>3425</v>
      </c>
      <c r="D38" s="89" t="s">
        <v>844</v>
      </c>
      <c r="E38" s="56" t="s">
        <v>1618</v>
      </c>
      <c r="F38" s="123">
        <v>601092.13</v>
      </c>
      <c r="G38" s="123">
        <v>11023</v>
      </c>
      <c r="H38" s="123">
        <v>70593.81</v>
      </c>
      <c r="J38" s="56">
        <v>455348.44</v>
      </c>
      <c r="K38" s="56">
        <v>241413.66</v>
      </c>
      <c r="M38" s="293">
        <v>4200</v>
      </c>
      <c r="N38" s="273">
        <v>41061.29</v>
      </c>
      <c r="Q38" s="56">
        <v>153898</v>
      </c>
      <c r="T38" s="56">
        <v>2024806.3999999999</v>
      </c>
      <c r="U38" s="100">
        <v>136839.1</v>
      </c>
      <c r="X38" s="100">
        <v>228697</v>
      </c>
      <c r="Y38" s="100">
        <v>6305.12</v>
      </c>
      <c r="Z38" s="124">
        <v>323277</v>
      </c>
      <c r="AD38" s="124">
        <v>76744.570000000007</v>
      </c>
      <c r="AE38" s="124">
        <v>26809.96</v>
      </c>
      <c r="AH38" s="124">
        <v>2886</v>
      </c>
      <c r="AI38" s="85">
        <f t="shared" si="1"/>
        <v>682708.94</v>
      </c>
      <c r="AJ38" s="21">
        <f t="shared" si="2"/>
        <v>45261.29</v>
      </c>
      <c r="AK38" s="86">
        <f t="shared" si="3"/>
        <v>637447.64999999991</v>
      </c>
      <c r="AL38" s="24">
        <f t="shared" si="4"/>
        <v>371841.22</v>
      </c>
      <c r="AM38" s="25">
        <f t="shared" si="5"/>
        <v>429717.53</v>
      </c>
      <c r="AN38" s="16">
        <f t="shared" si="6"/>
        <v>-57876.310000000056</v>
      </c>
    </row>
    <row r="39" spans="1:40" ht="15" thickBot="1" x14ac:dyDescent="0.25">
      <c r="A39" s="62" t="s">
        <v>306</v>
      </c>
      <c r="B39" s="62" t="s">
        <v>44</v>
      </c>
      <c r="C39" s="88">
        <v>4047</v>
      </c>
      <c r="D39" s="89" t="s">
        <v>845</v>
      </c>
      <c r="E39" s="56" t="s">
        <v>1619</v>
      </c>
      <c r="F39" s="123">
        <v>979046.59</v>
      </c>
      <c r="G39" s="123">
        <v>32972.82</v>
      </c>
      <c r="H39" s="123">
        <v>67594.509999999995</v>
      </c>
      <c r="J39" s="56">
        <v>409532.22</v>
      </c>
      <c r="K39" s="56">
        <v>274590.71000000002</v>
      </c>
      <c r="M39" s="293"/>
      <c r="N39" s="273">
        <v>45936.47</v>
      </c>
      <c r="O39" s="273">
        <v>80000</v>
      </c>
      <c r="T39" s="56">
        <v>2381908.6800000002</v>
      </c>
      <c r="U39" s="100">
        <v>135797.79999999999</v>
      </c>
      <c r="X39" s="100">
        <v>234366.9</v>
      </c>
      <c r="Y39" s="100">
        <v>2700</v>
      </c>
      <c r="Z39" s="124">
        <v>330746.90000000002</v>
      </c>
      <c r="AD39" s="124">
        <v>85494.76</v>
      </c>
      <c r="AE39" s="124">
        <v>35700.559999999998</v>
      </c>
      <c r="AH39" s="124">
        <v>5825</v>
      </c>
      <c r="AI39" s="85">
        <f t="shared" si="1"/>
        <v>1079613.92</v>
      </c>
      <c r="AJ39" s="21">
        <f t="shared" si="2"/>
        <v>125936.47</v>
      </c>
      <c r="AK39" s="86">
        <f t="shared" si="3"/>
        <v>953677.45</v>
      </c>
      <c r="AL39" s="24">
        <f t="shared" si="4"/>
        <v>372864.69999999995</v>
      </c>
      <c r="AM39" s="25">
        <f t="shared" si="5"/>
        <v>457767.22000000003</v>
      </c>
      <c r="AN39" s="16">
        <f t="shared" si="6"/>
        <v>-84902.520000000077</v>
      </c>
    </row>
    <row r="40" spans="1:40" ht="15" thickBot="1" x14ac:dyDescent="0.25">
      <c r="A40" s="62" t="s">
        <v>306</v>
      </c>
      <c r="B40" s="62" t="s">
        <v>44</v>
      </c>
      <c r="C40" s="88">
        <v>3656</v>
      </c>
      <c r="D40" s="89" t="s">
        <v>846</v>
      </c>
      <c r="E40" s="56" t="s">
        <v>1620</v>
      </c>
      <c r="F40" s="123">
        <v>276392.94</v>
      </c>
      <c r="G40" s="123">
        <v>9521.24</v>
      </c>
      <c r="H40" s="123">
        <v>156588.71</v>
      </c>
      <c r="J40" s="56">
        <v>856620.54</v>
      </c>
      <c r="K40" s="56">
        <v>255194.07</v>
      </c>
      <c r="M40" s="293">
        <v>36552</v>
      </c>
      <c r="N40" s="273">
        <v>59796.28</v>
      </c>
      <c r="T40" s="56">
        <v>2692203.68</v>
      </c>
      <c r="U40" s="100">
        <v>204778.75</v>
      </c>
      <c r="X40" s="100">
        <v>367674</v>
      </c>
      <c r="Y40" s="100">
        <v>6776</v>
      </c>
      <c r="Z40" s="124">
        <v>450530</v>
      </c>
      <c r="AD40" s="124">
        <v>163872.99</v>
      </c>
      <c r="AE40" s="124">
        <v>48376.24</v>
      </c>
      <c r="AI40" s="85">
        <f t="shared" si="1"/>
        <v>442502.89</v>
      </c>
      <c r="AJ40" s="21">
        <f t="shared" si="2"/>
        <v>96348.28</v>
      </c>
      <c r="AK40" s="86">
        <f t="shared" si="3"/>
        <v>346154.61</v>
      </c>
      <c r="AL40" s="24">
        <f t="shared" si="4"/>
        <v>579228.75</v>
      </c>
      <c r="AM40" s="25">
        <f t="shared" si="5"/>
        <v>662779.23</v>
      </c>
      <c r="AN40" s="16">
        <f t="shared" si="6"/>
        <v>-83550.479999999981</v>
      </c>
    </row>
    <row r="41" spans="1:40" ht="15" thickBot="1" x14ac:dyDescent="0.25">
      <c r="A41" s="62" t="s">
        <v>306</v>
      </c>
      <c r="B41" s="62" t="s">
        <v>44</v>
      </c>
      <c r="C41" s="88">
        <v>3640</v>
      </c>
      <c r="D41" s="89" t="s">
        <v>847</v>
      </c>
      <c r="E41" s="56" t="s">
        <v>1621</v>
      </c>
      <c r="F41" s="123">
        <v>54628.4</v>
      </c>
      <c r="G41" s="123">
        <v>14484</v>
      </c>
      <c r="H41" s="123">
        <v>101490.31</v>
      </c>
      <c r="J41" s="56">
        <v>380578.29</v>
      </c>
      <c r="K41" s="56">
        <v>237991.38</v>
      </c>
      <c r="M41" s="293">
        <v>14210</v>
      </c>
      <c r="N41" s="273">
        <v>37667</v>
      </c>
      <c r="O41" s="273">
        <v>13040</v>
      </c>
      <c r="P41" s="273">
        <v>484.5</v>
      </c>
      <c r="S41" s="56">
        <v>-16416</v>
      </c>
      <c r="T41" s="56">
        <v>2888756.2</v>
      </c>
      <c r="U41" s="100">
        <v>141373.92000000001</v>
      </c>
      <c r="X41" s="100">
        <v>317753</v>
      </c>
      <c r="Y41" s="100">
        <v>2788</v>
      </c>
      <c r="Z41" s="124">
        <v>430837</v>
      </c>
      <c r="AD41" s="124">
        <v>111766.23</v>
      </c>
      <c r="AE41" s="124">
        <v>37174.78</v>
      </c>
      <c r="AH41" s="124">
        <v>6903</v>
      </c>
      <c r="AI41" s="85">
        <f t="shared" si="1"/>
        <v>170602.71</v>
      </c>
      <c r="AJ41" s="21">
        <f t="shared" si="2"/>
        <v>65401.5</v>
      </c>
      <c r="AK41" s="86">
        <f t="shared" si="3"/>
        <v>105201.20999999999</v>
      </c>
      <c r="AL41" s="24">
        <f t="shared" si="4"/>
        <v>461914.92000000004</v>
      </c>
      <c r="AM41" s="25">
        <f t="shared" si="5"/>
        <v>586681.01</v>
      </c>
      <c r="AN41" s="16">
        <f t="shared" si="6"/>
        <v>-124766.08999999997</v>
      </c>
    </row>
    <row r="42" spans="1:40" ht="15" thickBot="1" x14ac:dyDescent="0.25">
      <c r="A42" s="62" t="s">
        <v>306</v>
      </c>
      <c r="B42" s="62" t="s">
        <v>44</v>
      </c>
      <c r="C42" s="88">
        <v>7398</v>
      </c>
      <c r="D42" s="89" t="s">
        <v>848</v>
      </c>
      <c r="E42" s="56" t="s">
        <v>1622</v>
      </c>
      <c r="F42" s="123">
        <v>536213.27</v>
      </c>
      <c r="G42" s="123">
        <v>17858.8</v>
      </c>
      <c r="H42" s="123">
        <v>40526.620000000003</v>
      </c>
      <c r="J42" s="56">
        <v>512093.23</v>
      </c>
      <c r="K42" s="56">
        <v>376554.5</v>
      </c>
      <c r="M42" s="293"/>
      <c r="N42" s="273">
        <v>80933.179999999993</v>
      </c>
      <c r="S42" s="56">
        <v>-82</v>
      </c>
      <c r="T42" s="56">
        <v>3281518.85</v>
      </c>
      <c r="U42" s="100">
        <v>318357.46000000002</v>
      </c>
      <c r="X42" s="100">
        <v>476028</v>
      </c>
      <c r="Y42" s="100">
        <v>17668.8</v>
      </c>
      <c r="Z42" s="124">
        <v>656628</v>
      </c>
      <c r="AD42" s="124">
        <v>123947.67</v>
      </c>
      <c r="AE42" s="124">
        <v>53928.66</v>
      </c>
      <c r="AF42" s="124">
        <v>11359.75</v>
      </c>
      <c r="AH42" s="124">
        <v>8349</v>
      </c>
      <c r="AI42" s="85">
        <f t="shared" si="1"/>
        <v>594598.69000000006</v>
      </c>
      <c r="AJ42" s="21">
        <f t="shared" si="2"/>
        <v>80933.179999999993</v>
      </c>
      <c r="AK42" s="86">
        <f t="shared" si="3"/>
        <v>513665.51000000007</v>
      </c>
      <c r="AL42" s="24">
        <f t="shared" si="4"/>
        <v>812054.26</v>
      </c>
      <c r="AM42" s="25">
        <f t="shared" si="5"/>
        <v>854213.08000000007</v>
      </c>
      <c r="AN42" s="16">
        <f t="shared" si="6"/>
        <v>-42158.820000000065</v>
      </c>
    </row>
    <row r="43" spans="1:40" ht="15" thickBot="1" x14ac:dyDescent="0.25">
      <c r="A43" s="62" t="s">
        <v>306</v>
      </c>
      <c r="B43" s="62" t="s">
        <v>44</v>
      </c>
      <c r="C43" s="88">
        <v>7430</v>
      </c>
      <c r="D43" s="89" t="s">
        <v>849</v>
      </c>
      <c r="E43" s="56" t="s">
        <v>1623</v>
      </c>
      <c r="F43" s="123">
        <v>625952.38</v>
      </c>
      <c r="G43" s="123">
        <v>36637.5</v>
      </c>
      <c r="H43" s="123">
        <v>113633.32</v>
      </c>
      <c r="J43" s="56">
        <v>249494.45</v>
      </c>
      <c r="K43" s="56">
        <v>319194.90000000002</v>
      </c>
      <c r="M43" s="293">
        <v>9600</v>
      </c>
      <c r="N43" s="273">
        <v>68735.7</v>
      </c>
      <c r="Q43" s="56">
        <v>42500</v>
      </c>
      <c r="S43" s="56">
        <v>66302.960000000006</v>
      </c>
      <c r="T43" s="56">
        <v>3750097.45</v>
      </c>
      <c r="U43" s="100">
        <v>143113.63</v>
      </c>
      <c r="X43" s="100">
        <v>405321</v>
      </c>
      <c r="Y43" s="100">
        <v>20136.330000000002</v>
      </c>
      <c r="Z43" s="124">
        <v>555681</v>
      </c>
      <c r="AD43" s="124">
        <v>181744.86</v>
      </c>
      <c r="AE43" s="124">
        <v>64812.57</v>
      </c>
      <c r="AH43" s="124">
        <v>18730</v>
      </c>
      <c r="AI43" s="85">
        <f t="shared" si="1"/>
        <v>776223.2</v>
      </c>
      <c r="AJ43" s="21">
        <f t="shared" si="2"/>
        <v>78335.7</v>
      </c>
      <c r="AK43" s="86">
        <f t="shared" si="3"/>
        <v>697887.5</v>
      </c>
      <c r="AL43" s="24">
        <f t="shared" si="4"/>
        <v>568570.96</v>
      </c>
      <c r="AM43" s="25">
        <f t="shared" si="5"/>
        <v>820968.42999999993</v>
      </c>
      <c r="AN43" s="16">
        <f t="shared" si="6"/>
        <v>-252397.46999999997</v>
      </c>
    </row>
    <row r="44" spans="1:40" ht="15" thickBot="1" x14ac:dyDescent="0.25">
      <c r="A44" s="62" t="s">
        <v>306</v>
      </c>
      <c r="B44" s="62" t="s">
        <v>44</v>
      </c>
      <c r="C44" s="88">
        <v>2978</v>
      </c>
      <c r="D44" s="89" t="s">
        <v>850</v>
      </c>
      <c r="E44" s="56" t="s">
        <v>1624</v>
      </c>
      <c r="F44" s="123">
        <v>324727.37</v>
      </c>
      <c r="G44" s="123">
        <v>3864.01</v>
      </c>
      <c r="H44" s="123">
        <v>70894.820000000007</v>
      </c>
      <c r="J44" s="56">
        <v>410647.43</v>
      </c>
      <c r="K44" s="56">
        <v>326930.95</v>
      </c>
      <c r="M44" s="293">
        <v>10080</v>
      </c>
      <c r="N44" s="273">
        <v>29114.94</v>
      </c>
      <c r="O44" s="273">
        <v>15000</v>
      </c>
      <c r="T44" s="56">
        <v>1851653.95</v>
      </c>
      <c r="U44" s="100">
        <v>97493.89</v>
      </c>
      <c r="X44" s="100">
        <v>203787.07</v>
      </c>
      <c r="Y44" s="100">
        <v>3395.2</v>
      </c>
      <c r="Z44" s="124">
        <v>334811.07</v>
      </c>
      <c r="AD44" s="124">
        <v>122925.92</v>
      </c>
      <c r="AE44" s="124">
        <v>30468.14</v>
      </c>
      <c r="AH44" s="124">
        <v>15052</v>
      </c>
      <c r="AI44" s="85">
        <f t="shared" si="1"/>
        <v>399486.2</v>
      </c>
      <c r="AJ44" s="21">
        <f t="shared" si="2"/>
        <v>54194.94</v>
      </c>
      <c r="AK44" s="86">
        <f t="shared" si="3"/>
        <v>345291.26</v>
      </c>
      <c r="AL44" s="24">
        <f t="shared" si="4"/>
        <v>304676.16000000003</v>
      </c>
      <c r="AM44" s="25">
        <f t="shared" si="5"/>
        <v>503257.13</v>
      </c>
      <c r="AN44" s="16">
        <f t="shared" si="6"/>
        <v>-198580.96999999997</v>
      </c>
    </row>
    <row r="45" spans="1:40" ht="15" thickBot="1" x14ac:dyDescent="0.25">
      <c r="A45" s="62" t="s">
        <v>306</v>
      </c>
      <c r="B45" s="62" t="s">
        <v>44</v>
      </c>
      <c r="C45" s="88">
        <v>3394</v>
      </c>
      <c r="D45" s="89" t="s">
        <v>851</v>
      </c>
      <c r="E45" s="56" t="s">
        <v>1766</v>
      </c>
      <c r="F45" s="123">
        <v>225664.47</v>
      </c>
      <c r="G45" s="123">
        <v>14393.05</v>
      </c>
      <c r="H45" s="123">
        <v>42893.89</v>
      </c>
      <c r="J45" s="56">
        <v>380098.52</v>
      </c>
      <c r="K45" s="56">
        <v>428080.72</v>
      </c>
      <c r="M45" s="293">
        <v>6000</v>
      </c>
      <c r="N45" s="273">
        <v>36848.44</v>
      </c>
      <c r="S45" s="56">
        <v>35530.949999999997</v>
      </c>
      <c r="T45" s="56">
        <v>1865771.67</v>
      </c>
      <c r="U45" s="100">
        <v>107723.23</v>
      </c>
      <c r="X45" s="100">
        <v>202633</v>
      </c>
      <c r="Y45" s="100">
        <v>16831.12</v>
      </c>
      <c r="Z45" s="124">
        <v>266373</v>
      </c>
      <c r="AD45" s="124">
        <v>98934.35</v>
      </c>
      <c r="AE45" s="124">
        <v>36371.99</v>
      </c>
      <c r="AH45" s="124">
        <v>1213</v>
      </c>
      <c r="AI45" s="85">
        <f t="shared" si="1"/>
        <v>282951.40999999997</v>
      </c>
      <c r="AJ45" s="21">
        <f t="shared" si="2"/>
        <v>42848.44</v>
      </c>
      <c r="AK45" s="86">
        <f t="shared" si="3"/>
        <v>240102.96999999997</v>
      </c>
      <c r="AL45" s="24">
        <f t="shared" si="4"/>
        <v>327187.34999999998</v>
      </c>
      <c r="AM45" s="25">
        <f t="shared" si="5"/>
        <v>402892.33999999997</v>
      </c>
      <c r="AN45" s="16">
        <f t="shared" si="6"/>
        <v>-75704.989999999991</v>
      </c>
    </row>
    <row r="46" spans="1:40" ht="15" thickBot="1" x14ac:dyDescent="0.25">
      <c r="A46" s="62" t="s">
        <v>306</v>
      </c>
      <c r="B46" s="62" t="s">
        <v>44</v>
      </c>
      <c r="C46" s="88">
        <v>1969</v>
      </c>
      <c r="D46" s="89" t="s">
        <v>852</v>
      </c>
      <c r="E46" s="56" t="s">
        <v>1767</v>
      </c>
      <c r="F46" s="123">
        <v>147994</v>
      </c>
      <c r="G46" s="123">
        <v>5903</v>
      </c>
      <c r="H46" s="123">
        <v>42199.64</v>
      </c>
      <c r="J46" s="56">
        <v>482374.81</v>
      </c>
      <c r="K46" s="56">
        <v>219873.94</v>
      </c>
      <c r="M46" s="293"/>
      <c r="N46" s="273">
        <v>33351.980000000003</v>
      </c>
      <c r="Q46" s="56">
        <v>47300</v>
      </c>
      <c r="S46" s="56">
        <v>10026.57</v>
      </c>
      <c r="T46" s="56">
        <v>1234901.48</v>
      </c>
      <c r="U46" s="100">
        <v>38294.400000000001</v>
      </c>
      <c r="X46" s="100">
        <v>223011</v>
      </c>
      <c r="Y46" s="100">
        <v>12178.69</v>
      </c>
      <c r="Z46" s="124">
        <v>297251</v>
      </c>
      <c r="AC46" s="124">
        <v>550</v>
      </c>
      <c r="AD46" s="124">
        <v>46341.4</v>
      </c>
      <c r="AE46" s="124">
        <v>16014.51</v>
      </c>
      <c r="AF46" s="124">
        <v>313.82</v>
      </c>
      <c r="AH46" s="124">
        <v>4249</v>
      </c>
      <c r="AI46" s="85">
        <f t="shared" si="1"/>
        <v>196096.64000000001</v>
      </c>
      <c r="AJ46" s="21">
        <f t="shared" si="2"/>
        <v>33351.980000000003</v>
      </c>
      <c r="AK46" s="86">
        <f t="shared" si="3"/>
        <v>162744.66</v>
      </c>
      <c r="AL46" s="24">
        <f t="shared" si="4"/>
        <v>273484.08999999997</v>
      </c>
      <c r="AM46" s="25">
        <f t="shared" si="5"/>
        <v>364719.73000000004</v>
      </c>
      <c r="AN46" s="16">
        <f t="shared" si="6"/>
        <v>-91235.640000000072</v>
      </c>
    </row>
    <row r="47" spans="1:40" ht="15" thickBot="1" x14ac:dyDescent="0.25">
      <c r="A47" s="62" t="s">
        <v>306</v>
      </c>
      <c r="B47" s="62" t="s">
        <v>44</v>
      </c>
      <c r="C47" s="88">
        <v>3732</v>
      </c>
      <c r="D47" s="89" t="s">
        <v>853</v>
      </c>
      <c r="E47" s="56" t="s">
        <v>1785</v>
      </c>
      <c r="F47" s="123">
        <v>169563.16</v>
      </c>
      <c r="G47" s="123">
        <v>12127.5</v>
      </c>
      <c r="H47" s="123">
        <v>182374.71</v>
      </c>
      <c r="J47" s="56">
        <v>1165585.05</v>
      </c>
      <c r="K47" s="56">
        <v>278500.61</v>
      </c>
      <c r="M47" s="293">
        <v>11300</v>
      </c>
      <c r="N47" s="273">
        <v>49145.31</v>
      </c>
      <c r="Q47" s="56">
        <v>85261.87</v>
      </c>
      <c r="T47" s="56">
        <v>2300894.7000000002</v>
      </c>
      <c r="U47" s="100">
        <v>72703.39</v>
      </c>
      <c r="X47" s="100">
        <v>255563</v>
      </c>
      <c r="Y47" s="100">
        <v>21068.01</v>
      </c>
      <c r="Z47" s="124">
        <v>371283</v>
      </c>
      <c r="AD47" s="124">
        <v>78703.360000000001</v>
      </c>
      <c r="AE47" s="124">
        <v>37050.82</v>
      </c>
      <c r="AI47" s="85">
        <f t="shared" si="1"/>
        <v>364065.37</v>
      </c>
      <c r="AJ47" s="21">
        <f t="shared" si="2"/>
        <v>60445.31</v>
      </c>
      <c r="AK47" s="86">
        <f t="shared" si="3"/>
        <v>303620.06</v>
      </c>
      <c r="AL47" s="24">
        <f t="shared" si="4"/>
        <v>349334.4</v>
      </c>
      <c r="AM47" s="25">
        <f t="shared" si="5"/>
        <v>487037.18</v>
      </c>
      <c r="AN47" s="16">
        <f t="shared" si="6"/>
        <v>-137702.77999999997</v>
      </c>
    </row>
    <row r="48" spans="1:40" ht="15" thickBot="1" x14ac:dyDescent="0.25">
      <c r="A48" s="62" t="s">
        <v>306</v>
      </c>
      <c r="B48" s="62" t="s">
        <v>44</v>
      </c>
      <c r="C48" s="88">
        <v>3225</v>
      </c>
      <c r="D48" s="89" t="s">
        <v>854</v>
      </c>
      <c r="E48" s="56" t="s">
        <v>1792</v>
      </c>
      <c r="F48" s="123">
        <v>280107.98</v>
      </c>
      <c r="G48" s="123">
        <v>14200</v>
      </c>
      <c r="H48" s="123">
        <v>51114.11</v>
      </c>
      <c r="J48" s="56">
        <v>4183952.62</v>
      </c>
      <c r="K48" s="56">
        <v>261315.6</v>
      </c>
      <c r="M48" s="293">
        <v>8000</v>
      </c>
      <c r="N48" s="273">
        <v>35157.82</v>
      </c>
      <c r="S48" s="56">
        <v>30538.22</v>
      </c>
      <c r="T48" s="56">
        <v>4006426</v>
      </c>
      <c r="U48" s="100">
        <v>146417.71</v>
      </c>
      <c r="X48" s="100">
        <v>125755</v>
      </c>
      <c r="Y48" s="100">
        <v>1500</v>
      </c>
      <c r="Z48" s="124">
        <v>231095</v>
      </c>
      <c r="AD48" s="124">
        <v>82011.8</v>
      </c>
      <c r="AE48" s="124">
        <v>59855.96</v>
      </c>
      <c r="AH48" s="124">
        <v>14652</v>
      </c>
      <c r="AI48" s="85">
        <f t="shared" si="1"/>
        <v>345422.08999999997</v>
      </c>
      <c r="AJ48" s="21">
        <f t="shared" si="2"/>
        <v>43157.82</v>
      </c>
      <c r="AK48" s="86">
        <f t="shared" si="3"/>
        <v>302264.26999999996</v>
      </c>
      <c r="AL48" s="24">
        <f t="shared" si="4"/>
        <v>273672.70999999996</v>
      </c>
      <c r="AM48" s="25">
        <f t="shared" si="5"/>
        <v>387614.76</v>
      </c>
      <c r="AN48" s="16">
        <f t="shared" si="6"/>
        <v>-113942.05000000005</v>
      </c>
    </row>
    <row r="49" spans="1:40" ht="15" thickBot="1" x14ac:dyDescent="0.25">
      <c r="A49" s="62" t="s">
        <v>31</v>
      </c>
      <c r="B49" s="62" t="s">
        <v>32</v>
      </c>
      <c r="C49" s="88">
        <v>3207</v>
      </c>
      <c r="D49" s="89" t="s">
        <v>855</v>
      </c>
      <c r="E49" s="56" t="s">
        <v>1625</v>
      </c>
      <c r="F49" s="123">
        <v>455177.56</v>
      </c>
      <c r="G49" s="123">
        <v>165055.51</v>
      </c>
      <c r="H49" s="123">
        <v>130835.37</v>
      </c>
      <c r="J49" s="56">
        <v>379888.49</v>
      </c>
      <c r="K49" s="56">
        <v>332039.02</v>
      </c>
      <c r="M49" s="293">
        <v>8000</v>
      </c>
      <c r="N49" s="273">
        <v>37302.300000000003</v>
      </c>
      <c r="T49" s="56">
        <v>1877057.75</v>
      </c>
      <c r="U49" s="100">
        <v>371678.43</v>
      </c>
      <c r="X49" s="100">
        <v>267460.5</v>
      </c>
      <c r="Z49" s="124">
        <v>323030.5</v>
      </c>
      <c r="AD49" s="124">
        <v>106370.25</v>
      </c>
      <c r="AE49" s="124">
        <v>30622.799999999999</v>
      </c>
      <c r="AI49" s="85">
        <f t="shared" si="1"/>
        <v>751068.44000000006</v>
      </c>
      <c r="AJ49" s="21">
        <f t="shared" si="2"/>
        <v>45302.3</v>
      </c>
      <c r="AK49" s="86">
        <f t="shared" si="3"/>
        <v>705766.14</v>
      </c>
      <c r="AL49" s="24">
        <f t="shared" si="4"/>
        <v>639138.92999999993</v>
      </c>
      <c r="AM49" s="25">
        <f t="shared" si="5"/>
        <v>460023.55</v>
      </c>
      <c r="AN49" s="16">
        <f t="shared" si="6"/>
        <v>179115.37999999995</v>
      </c>
    </row>
    <row r="50" spans="1:40" ht="15" thickBot="1" x14ac:dyDescent="0.25">
      <c r="A50" s="62" t="s">
        <v>31</v>
      </c>
      <c r="B50" s="62" t="s">
        <v>32</v>
      </c>
      <c r="C50" s="88">
        <v>3287</v>
      </c>
      <c r="D50" s="89" t="s">
        <v>856</v>
      </c>
      <c r="E50" s="56" t="s">
        <v>1626</v>
      </c>
      <c r="F50" s="123">
        <v>218123.95</v>
      </c>
      <c r="G50" s="123">
        <v>163758.09</v>
      </c>
      <c r="H50" s="123">
        <v>58587.81</v>
      </c>
      <c r="J50" s="56">
        <v>470282.6</v>
      </c>
      <c r="K50" s="56">
        <v>357236.52</v>
      </c>
      <c r="M50" s="293">
        <v>0</v>
      </c>
      <c r="N50" s="273">
        <v>34378</v>
      </c>
      <c r="T50" s="56">
        <v>2506199.65</v>
      </c>
      <c r="U50" s="100">
        <v>391853.03</v>
      </c>
      <c r="X50" s="100">
        <v>414829.6</v>
      </c>
      <c r="Z50" s="124">
        <v>467389.6</v>
      </c>
      <c r="AD50" s="124">
        <v>119628.06</v>
      </c>
      <c r="AE50" s="124">
        <v>14626.68</v>
      </c>
      <c r="AI50" s="85">
        <f t="shared" si="1"/>
        <v>440469.85000000003</v>
      </c>
      <c r="AJ50" s="21">
        <f t="shared" si="2"/>
        <v>34378</v>
      </c>
      <c r="AK50" s="86">
        <f t="shared" si="3"/>
        <v>406091.85000000003</v>
      </c>
      <c r="AL50" s="24">
        <f t="shared" si="4"/>
        <v>806682.63</v>
      </c>
      <c r="AM50" s="25">
        <f t="shared" si="5"/>
        <v>601644.34</v>
      </c>
      <c r="AN50" s="16">
        <f t="shared" si="6"/>
        <v>205038.29000000004</v>
      </c>
    </row>
    <row r="51" spans="1:40" s="75" customFormat="1" ht="15" thickBot="1" x14ac:dyDescent="0.25">
      <c r="A51" s="267" t="s">
        <v>31</v>
      </c>
      <c r="B51" s="267" t="s">
        <v>32</v>
      </c>
      <c r="C51" s="109">
        <v>2936</v>
      </c>
      <c r="D51" s="110" t="s">
        <v>857</v>
      </c>
      <c r="E51" s="56" t="s">
        <v>1627</v>
      </c>
      <c r="F51" s="123">
        <v>50104.4</v>
      </c>
      <c r="G51" s="123">
        <v>20360.810000000001</v>
      </c>
      <c r="H51" s="123">
        <v>77202.289999999994</v>
      </c>
      <c r="I51" s="123"/>
      <c r="J51" s="56">
        <v>27187.48</v>
      </c>
      <c r="K51" s="56">
        <v>205968.7</v>
      </c>
      <c r="L51" s="56"/>
      <c r="M51" s="293">
        <v>2500</v>
      </c>
      <c r="N51" s="273">
        <v>42104.54</v>
      </c>
      <c r="O51" s="273"/>
      <c r="P51" s="273"/>
      <c r="Q51" s="56"/>
      <c r="R51" s="56">
        <v>-238853.94</v>
      </c>
      <c r="S51" s="56"/>
      <c r="T51" s="56">
        <v>1985151.03</v>
      </c>
      <c r="U51" s="100">
        <v>150352.67000000001</v>
      </c>
      <c r="V51" s="100"/>
      <c r="W51" s="100"/>
      <c r="X51" s="100">
        <v>266875</v>
      </c>
      <c r="Y51" s="100"/>
      <c r="Z51" s="124">
        <v>332275</v>
      </c>
      <c r="AA51" s="124"/>
      <c r="AB51" s="124"/>
      <c r="AC51" s="124"/>
      <c r="AD51" s="124">
        <v>125753.45</v>
      </c>
      <c r="AE51" s="124">
        <v>27203.759999999998</v>
      </c>
      <c r="AF51" s="124"/>
      <c r="AG51" s="124"/>
      <c r="AH51" s="124"/>
      <c r="AI51" s="85">
        <f t="shared" si="1"/>
        <v>147667.5</v>
      </c>
      <c r="AJ51" s="21">
        <f t="shared" si="2"/>
        <v>44604.54</v>
      </c>
      <c r="AK51" s="86">
        <f t="shared" si="3"/>
        <v>103062.95999999999</v>
      </c>
      <c r="AL51" s="24">
        <f t="shared" si="4"/>
        <v>417227.67000000004</v>
      </c>
      <c r="AM51" s="25">
        <f t="shared" si="5"/>
        <v>485232.21</v>
      </c>
      <c r="AN51" s="111">
        <f t="shared" si="6"/>
        <v>-68004.539999999979</v>
      </c>
    </row>
    <row r="52" spans="1:40" s="75" customFormat="1" ht="15" thickBot="1" x14ac:dyDescent="0.25">
      <c r="A52" s="267" t="s">
        <v>31</v>
      </c>
      <c r="B52" s="267" t="s">
        <v>32</v>
      </c>
      <c r="C52" s="109">
        <v>2495</v>
      </c>
      <c r="D52" s="110" t="s">
        <v>858</v>
      </c>
      <c r="E52" s="56" t="s">
        <v>1628</v>
      </c>
      <c r="F52" s="123">
        <v>429959.67999999999</v>
      </c>
      <c r="G52" s="123">
        <v>64386.75</v>
      </c>
      <c r="H52" s="123">
        <v>98840.61</v>
      </c>
      <c r="I52" s="123"/>
      <c r="J52" s="56">
        <v>769272.9</v>
      </c>
      <c r="K52" s="56">
        <v>246518.22</v>
      </c>
      <c r="L52" s="56"/>
      <c r="M52" s="293">
        <v>34862</v>
      </c>
      <c r="N52" s="273">
        <v>35750</v>
      </c>
      <c r="O52" s="273"/>
      <c r="P52" s="273"/>
      <c r="Q52" s="56"/>
      <c r="R52" s="56">
        <v>-274361.78999999998</v>
      </c>
      <c r="S52" s="56">
        <v>-355164.49</v>
      </c>
      <c r="T52" s="56">
        <v>1821817.03</v>
      </c>
      <c r="U52" s="100">
        <v>526348.68999999994</v>
      </c>
      <c r="V52" s="100">
        <v>70000</v>
      </c>
      <c r="W52" s="100"/>
      <c r="X52" s="100">
        <v>414505</v>
      </c>
      <c r="Y52" s="100"/>
      <c r="Z52" s="124">
        <v>496250</v>
      </c>
      <c r="AA52" s="124"/>
      <c r="AB52" s="124"/>
      <c r="AC52" s="124"/>
      <c r="AD52" s="124">
        <v>135556.64000000001</v>
      </c>
      <c r="AE52" s="124">
        <v>12273.64</v>
      </c>
      <c r="AF52" s="124"/>
      <c r="AG52" s="124"/>
      <c r="AH52" s="124"/>
      <c r="AI52" s="85">
        <f t="shared" si="1"/>
        <v>593187.04</v>
      </c>
      <c r="AJ52" s="21">
        <f t="shared" si="2"/>
        <v>70612</v>
      </c>
      <c r="AK52" s="86">
        <f t="shared" si="3"/>
        <v>522575.04000000004</v>
      </c>
      <c r="AL52" s="24">
        <f t="shared" si="4"/>
        <v>1010853.69</v>
      </c>
      <c r="AM52" s="25">
        <f t="shared" si="5"/>
        <v>644080.28</v>
      </c>
      <c r="AN52" s="111">
        <f t="shared" si="6"/>
        <v>366773.40999999992</v>
      </c>
    </row>
    <row r="53" spans="1:40" s="75" customFormat="1" ht="15" thickBot="1" x14ac:dyDescent="0.25">
      <c r="A53" s="267" t="s">
        <v>31</v>
      </c>
      <c r="B53" s="267" t="s">
        <v>32</v>
      </c>
      <c r="C53" s="109">
        <v>5264</v>
      </c>
      <c r="D53" s="110" t="s">
        <v>859</v>
      </c>
      <c r="E53" s="56" t="s">
        <v>1629</v>
      </c>
      <c r="F53" s="123">
        <v>160690.04</v>
      </c>
      <c r="G53" s="123">
        <v>216439.95</v>
      </c>
      <c r="H53" s="123">
        <v>438008.65</v>
      </c>
      <c r="I53" s="123"/>
      <c r="J53" s="56">
        <v>561521.15</v>
      </c>
      <c r="K53" s="56">
        <v>518349.11</v>
      </c>
      <c r="L53" s="56"/>
      <c r="M53" s="293">
        <v>33550</v>
      </c>
      <c r="N53" s="273">
        <v>581417.72</v>
      </c>
      <c r="O53" s="273"/>
      <c r="P53" s="273"/>
      <c r="Q53" s="56"/>
      <c r="R53" s="56"/>
      <c r="S53" s="56">
        <v>-4978786.1500000004</v>
      </c>
      <c r="T53" s="56">
        <v>1102265.42</v>
      </c>
      <c r="U53" s="100">
        <v>6447.85</v>
      </c>
      <c r="V53" s="100"/>
      <c r="W53" s="100"/>
      <c r="X53" s="100">
        <v>322686</v>
      </c>
      <c r="Y53" s="100"/>
      <c r="Z53" s="124">
        <v>528890</v>
      </c>
      <c r="AA53" s="124"/>
      <c r="AB53" s="124"/>
      <c r="AC53" s="124"/>
      <c r="AD53" s="124">
        <v>165356.65</v>
      </c>
      <c r="AE53" s="124">
        <v>18945</v>
      </c>
      <c r="AF53" s="124"/>
      <c r="AG53" s="124">
        <v>27528</v>
      </c>
      <c r="AH53" s="124"/>
      <c r="AI53" s="85">
        <f t="shared" si="1"/>
        <v>815138.64</v>
      </c>
      <c r="AJ53" s="21">
        <f t="shared" si="2"/>
        <v>614967.72</v>
      </c>
      <c r="AK53" s="86">
        <f t="shared" si="3"/>
        <v>200170.92000000004</v>
      </c>
      <c r="AL53" s="24">
        <f t="shared" si="4"/>
        <v>329133.84999999998</v>
      </c>
      <c r="AM53" s="25">
        <f t="shared" si="5"/>
        <v>740719.65</v>
      </c>
      <c r="AN53" s="111">
        <f t="shared" si="6"/>
        <v>-411585.80000000005</v>
      </c>
    </row>
    <row r="54" spans="1:40" ht="15" thickBot="1" x14ac:dyDescent="0.25">
      <c r="A54" s="62" t="s">
        <v>31</v>
      </c>
      <c r="B54" s="62" t="s">
        <v>32</v>
      </c>
      <c r="C54" s="88">
        <v>2213</v>
      </c>
      <c r="D54" s="89" t="s">
        <v>860</v>
      </c>
      <c r="E54" s="56" t="s">
        <v>1630</v>
      </c>
      <c r="F54" s="123">
        <v>547855.99</v>
      </c>
      <c r="G54" s="123">
        <v>166826.67000000001</v>
      </c>
      <c r="H54" s="123">
        <v>70946.58</v>
      </c>
      <c r="J54" s="56">
        <v>137749.5</v>
      </c>
      <c r="K54" s="56">
        <v>152698.21</v>
      </c>
      <c r="M54" s="293"/>
      <c r="N54" s="273">
        <v>16940</v>
      </c>
      <c r="R54" s="56">
        <v>-120959.07</v>
      </c>
      <c r="T54" s="56">
        <v>2172216.88</v>
      </c>
      <c r="U54" s="100">
        <v>291074.56</v>
      </c>
      <c r="V54" s="100">
        <v>75000</v>
      </c>
      <c r="X54" s="100">
        <v>206770.5</v>
      </c>
      <c r="Z54" s="124">
        <v>268642.5</v>
      </c>
      <c r="AD54" s="124">
        <v>129307.11</v>
      </c>
      <c r="AE54" s="124">
        <v>16287.64</v>
      </c>
      <c r="AI54" s="85">
        <f t="shared" si="1"/>
        <v>785629.24</v>
      </c>
      <c r="AJ54" s="21">
        <f t="shared" si="2"/>
        <v>16940</v>
      </c>
      <c r="AK54" s="86">
        <f t="shared" si="3"/>
        <v>768689.24</v>
      </c>
      <c r="AL54" s="24">
        <f t="shared" si="4"/>
        <v>572845.06000000006</v>
      </c>
      <c r="AM54" s="25">
        <f t="shared" si="5"/>
        <v>414237.25</v>
      </c>
      <c r="AN54" s="16">
        <f t="shared" si="6"/>
        <v>158607.81000000006</v>
      </c>
    </row>
    <row r="55" spans="1:40" ht="15" thickBot="1" x14ac:dyDescent="0.25">
      <c r="A55" s="62" t="s">
        <v>31</v>
      </c>
      <c r="B55" s="62" t="s">
        <v>32</v>
      </c>
      <c r="C55" s="88">
        <v>2562</v>
      </c>
      <c r="D55" s="89" t="s">
        <v>861</v>
      </c>
      <c r="E55" s="56" t="s">
        <v>1631</v>
      </c>
      <c r="F55" s="123">
        <v>262354.95</v>
      </c>
      <c r="G55" s="123">
        <v>102115.56</v>
      </c>
      <c r="H55" s="123">
        <v>69718.45</v>
      </c>
      <c r="J55" s="56">
        <v>1247382.8799999999</v>
      </c>
      <c r="K55" s="56">
        <v>610229.89</v>
      </c>
      <c r="M55" s="293"/>
      <c r="N55" s="273">
        <v>27800</v>
      </c>
      <c r="T55" s="56">
        <v>1936400.69</v>
      </c>
      <c r="U55" s="100">
        <v>419953.42</v>
      </c>
      <c r="X55" s="100">
        <v>234000</v>
      </c>
      <c r="Z55" s="124">
        <v>288160</v>
      </c>
      <c r="AD55" s="124">
        <v>96912.37</v>
      </c>
      <c r="AE55" s="124">
        <v>19164.12</v>
      </c>
      <c r="AI55" s="85">
        <f t="shared" si="1"/>
        <v>434188.96</v>
      </c>
      <c r="AJ55" s="21">
        <f t="shared" si="2"/>
        <v>27800</v>
      </c>
      <c r="AK55" s="86">
        <f t="shared" si="3"/>
        <v>406388.96</v>
      </c>
      <c r="AL55" s="24">
        <f t="shared" si="4"/>
        <v>653953.41999999993</v>
      </c>
      <c r="AM55" s="25">
        <f t="shared" si="5"/>
        <v>404236.49</v>
      </c>
      <c r="AN55" s="16">
        <f t="shared" si="6"/>
        <v>249716.92999999993</v>
      </c>
    </row>
    <row r="56" spans="1:40" s="75" customFormat="1" ht="15" thickBot="1" x14ac:dyDescent="0.25">
      <c r="A56" s="267" t="s">
        <v>31</v>
      </c>
      <c r="B56" s="267" t="s">
        <v>32</v>
      </c>
      <c r="C56" s="109">
        <v>7114</v>
      </c>
      <c r="D56" s="110" t="s">
        <v>862</v>
      </c>
      <c r="E56" s="56" t="s">
        <v>1632</v>
      </c>
      <c r="F56" s="123">
        <v>573432.19999999995</v>
      </c>
      <c r="G56" s="123">
        <v>33453.629999999997</v>
      </c>
      <c r="H56" s="123">
        <v>199496.59</v>
      </c>
      <c r="I56" s="123"/>
      <c r="J56" s="56">
        <v>46644.639999999999</v>
      </c>
      <c r="K56" s="56">
        <v>432015.35999999999</v>
      </c>
      <c r="L56" s="56"/>
      <c r="M56" s="293">
        <v>2000</v>
      </c>
      <c r="N56" s="273">
        <v>77190.929999999993</v>
      </c>
      <c r="O56" s="273"/>
      <c r="P56" s="273"/>
      <c r="Q56" s="56"/>
      <c r="R56" s="56">
        <v>296917.32</v>
      </c>
      <c r="S56" s="56"/>
      <c r="T56" s="56">
        <v>1262941.0900000001</v>
      </c>
      <c r="U56" s="100">
        <v>628291.59</v>
      </c>
      <c r="V56" s="100"/>
      <c r="W56" s="100"/>
      <c r="X56" s="100">
        <v>420686</v>
      </c>
      <c r="Y56" s="100">
        <v>12000</v>
      </c>
      <c r="Z56" s="124">
        <v>590066</v>
      </c>
      <c r="AA56" s="124"/>
      <c r="AB56" s="124"/>
      <c r="AC56" s="124"/>
      <c r="AD56" s="124">
        <v>185182.9</v>
      </c>
      <c r="AE56" s="124">
        <v>15844.6</v>
      </c>
      <c r="AF56" s="124"/>
      <c r="AG56" s="124"/>
      <c r="AH56" s="124"/>
      <c r="AI56" s="85">
        <f t="shared" si="1"/>
        <v>806382.41999999993</v>
      </c>
      <c r="AJ56" s="21">
        <f t="shared" si="2"/>
        <v>79190.929999999993</v>
      </c>
      <c r="AK56" s="86">
        <f t="shared" si="3"/>
        <v>727191.49</v>
      </c>
      <c r="AL56" s="24">
        <f t="shared" si="4"/>
        <v>1060977.5899999999</v>
      </c>
      <c r="AM56" s="25">
        <f t="shared" si="5"/>
        <v>791093.5</v>
      </c>
      <c r="AN56" s="111">
        <f t="shared" si="6"/>
        <v>269884.08999999985</v>
      </c>
    </row>
    <row r="57" spans="1:40" ht="15" thickBot="1" x14ac:dyDescent="0.25">
      <c r="A57" s="62" t="s">
        <v>31</v>
      </c>
      <c r="B57" s="62" t="s">
        <v>32</v>
      </c>
      <c r="C57" s="88">
        <v>6804</v>
      </c>
      <c r="D57" s="89" t="s">
        <v>863</v>
      </c>
      <c r="E57" s="56" t="s">
        <v>1768</v>
      </c>
      <c r="F57" s="123">
        <v>477119.95</v>
      </c>
      <c r="G57" s="123">
        <v>40812</v>
      </c>
      <c r="H57" s="123">
        <v>86989.64</v>
      </c>
      <c r="J57" s="56">
        <v>567911.06999999995</v>
      </c>
      <c r="K57" s="56">
        <v>623292.47</v>
      </c>
      <c r="M57" s="293">
        <v>4300</v>
      </c>
      <c r="N57" s="273">
        <v>84050</v>
      </c>
      <c r="Q57" s="56">
        <v>5220</v>
      </c>
      <c r="S57" s="56">
        <v>-198176.71</v>
      </c>
      <c r="T57" s="56">
        <v>2033596.36</v>
      </c>
      <c r="U57" s="100">
        <v>620839.93000000005</v>
      </c>
      <c r="X57" s="100">
        <v>347950</v>
      </c>
      <c r="Z57" s="124">
        <v>489740</v>
      </c>
      <c r="AD57" s="124">
        <v>149854.06</v>
      </c>
      <c r="AE57" s="124">
        <v>21455.26</v>
      </c>
      <c r="AI57" s="85">
        <f t="shared" si="1"/>
        <v>604921.59</v>
      </c>
      <c r="AJ57" s="21">
        <f t="shared" si="2"/>
        <v>88350</v>
      </c>
      <c r="AK57" s="86">
        <f t="shared" si="3"/>
        <v>516571.58999999997</v>
      </c>
      <c r="AL57" s="24">
        <f t="shared" si="4"/>
        <v>968789.93</v>
      </c>
      <c r="AM57" s="25">
        <f t="shared" si="5"/>
        <v>661049.32000000007</v>
      </c>
      <c r="AN57" s="16">
        <f t="shared" si="6"/>
        <v>307740.61</v>
      </c>
    </row>
    <row r="58" spans="1:40" s="75" customFormat="1" ht="15" thickBot="1" x14ac:dyDescent="0.25">
      <c r="A58" s="267" t="s">
        <v>31</v>
      </c>
      <c r="B58" s="267" t="s">
        <v>32</v>
      </c>
      <c r="C58" s="109">
        <v>3739</v>
      </c>
      <c r="D58" s="110" t="s">
        <v>864</v>
      </c>
      <c r="E58" s="56" t="s">
        <v>1769</v>
      </c>
      <c r="F58" s="123">
        <v>415356.1</v>
      </c>
      <c r="G58" s="123">
        <v>148342.71</v>
      </c>
      <c r="H58" s="123">
        <v>105248.66</v>
      </c>
      <c r="I58" s="123"/>
      <c r="J58" s="56">
        <v>698184.78</v>
      </c>
      <c r="K58" s="56">
        <v>180771.55</v>
      </c>
      <c r="L58" s="56"/>
      <c r="M58" s="293">
        <v>4000</v>
      </c>
      <c r="N58" s="273">
        <v>53795.69</v>
      </c>
      <c r="O58" s="273"/>
      <c r="P58" s="273"/>
      <c r="Q58" s="56"/>
      <c r="R58" s="56"/>
      <c r="S58" s="56">
        <v>-184915.92</v>
      </c>
      <c r="T58" s="56">
        <v>2378594.3199999998</v>
      </c>
      <c r="U58" s="100">
        <v>534064.39</v>
      </c>
      <c r="V58" s="100">
        <v>105000</v>
      </c>
      <c r="W58" s="100"/>
      <c r="X58" s="100">
        <v>321496</v>
      </c>
      <c r="Y58" s="100"/>
      <c r="Z58" s="124">
        <v>421352</v>
      </c>
      <c r="AA58" s="124"/>
      <c r="AB58" s="124"/>
      <c r="AC58" s="124"/>
      <c r="AD58" s="124">
        <v>301190.51</v>
      </c>
      <c r="AE58" s="124">
        <v>46801.18</v>
      </c>
      <c r="AF58" s="124"/>
      <c r="AG58" s="124"/>
      <c r="AH58" s="124"/>
      <c r="AI58" s="85">
        <f t="shared" si="1"/>
        <v>668947.47</v>
      </c>
      <c r="AJ58" s="21">
        <f t="shared" si="2"/>
        <v>57795.69</v>
      </c>
      <c r="AK58" s="86">
        <f t="shared" si="3"/>
        <v>611151.78</v>
      </c>
      <c r="AL58" s="24">
        <f t="shared" si="4"/>
        <v>960560.39</v>
      </c>
      <c r="AM58" s="25">
        <f t="shared" si="5"/>
        <v>769343.69000000006</v>
      </c>
      <c r="AN58" s="111">
        <f t="shared" si="6"/>
        <v>191216.69999999995</v>
      </c>
    </row>
    <row r="59" spans="1:40" s="75" customFormat="1" ht="15" thickBot="1" x14ac:dyDescent="0.25">
      <c r="A59" s="267" t="s">
        <v>31</v>
      </c>
      <c r="B59" s="267" t="s">
        <v>32</v>
      </c>
      <c r="C59" s="109">
        <v>2743</v>
      </c>
      <c r="D59" s="110" t="s">
        <v>865</v>
      </c>
      <c r="E59" s="56" t="s">
        <v>1770</v>
      </c>
      <c r="F59" s="123">
        <v>273031.73</v>
      </c>
      <c r="G59" s="123">
        <v>71889.850000000006</v>
      </c>
      <c r="H59" s="123">
        <v>362976.39</v>
      </c>
      <c r="I59" s="123"/>
      <c r="J59" s="56">
        <v>1684346.86</v>
      </c>
      <c r="K59" s="56">
        <v>468629.18</v>
      </c>
      <c r="L59" s="56"/>
      <c r="M59" s="293">
        <v>8000</v>
      </c>
      <c r="N59" s="273">
        <v>45884.37</v>
      </c>
      <c r="O59" s="273"/>
      <c r="P59" s="273"/>
      <c r="Q59" s="56"/>
      <c r="R59" s="56">
        <v>193379.24</v>
      </c>
      <c r="S59" s="56"/>
      <c r="T59" s="56">
        <v>2522084.4900000002</v>
      </c>
      <c r="U59" s="100">
        <v>483776.91</v>
      </c>
      <c r="V59" s="100"/>
      <c r="W59" s="100"/>
      <c r="X59" s="100">
        <v>268366</v>
      </c>
      <c r="Y59" s="100">
        <v>500</v>
      </c>
      <c r="Z59" s="124">
        <v>344626</v>
      </c>
      <c r="AA59" s="124"/>
      <c r="AB59" s="124"/>
      <c r="AC59" s="124"/>
      <c r="AD59" s="124">
        <v>80430.429999999993</v>
      </c>
      <c r="AE59" s="124">
        <v>9948.7000000000007</v>
      </c>
      <c r="AF59" s="124">
        <v>17693.37</v>
      </c>
      <c r="AG59" s="124"/>
      <c r="AH59" s="124"/>
      <c r="AI59" s="85">
        <f t="shared" si="1"/>
        <v>707897.97</v>
      </c>
      <c r="AJ59" s="21">
        <f t="shared" si="2"/>
        <v>53884.37</v>
      </c>
      <c r="AK59" s="86">
        <f t="shared" si="3"/>
        <v>654013.6</v>
      </c>
      <c r="AL59" s="24">
        <f t="shared" si="4"/>
        <v>752642.90999999992</v>
      </c>
      <c r="AM59" s="25">
        <f t="shared" si="5"/>
        <v>452698.5</v>
      </c>
      <c r="AN59" s="111">
        <f t="shared" si="6"/>
        <v>299944.40999999992</v>
      </c>
    </row>
    <row r="60" spans="1:40" ht="15" thickBot="1" x14ac:dyDescent="0.25">
      <c r="A60" s="62" t="s">
        <v>33</v>
      </c>
      <c r="B60" s="62" t="s">
        <v>34</v>
      </c>
      <c r="C60" s="88">
        <v>4721</v>
      </c>
      <c r="D60" s="89" t="s">
        <v>866</v>
      </c>
      <c r="E60" s="56" t="s">
        <v>1633</v>
      </c>
      <c r="F60" s="123">
        <v>1401803.9</v>
      </c>
      <c r="G60" s="123">
        <v>55517.5</v>
      </c>
      <c r="H60" s="123">
        <v>68386.55</v>
      </c>
      <c r="J60" s="56">
        <v>360516.21</v>
      </c>
      <c r="K60" s="56">
        <v>502302.42</v>
      </c>
      <c r="M60" s="293">
        <v>1540</v>
      </c>
      <c r="N60" s="273">
        <v>62331.93</v>
      </c>
      <c r="P60" s="273">
        <v>59.91</v>
      </c>
      <c r="R60" s="56">
        <v>-353995.67</v>
      </c>
      <c r="S60" s="56">
        <v>228262.56</v>
      </c>
      <c r="T60" s="56">
        <v>2222830.3199999998</v>
      </c>
      <c r="U60" s="100">
        <v>552101.12</v>
      </c>
      <c r="X60" s="100">
        <v>169183</v>
      </c>
      <c r="Y60" s="100">
        <v>3000</v>
      </c>
      <c r="Z60" s="124">
        <v>280783</v>
      </c>
      <c r="AD60" s="124">
        <v>161427.04999999999</v>
      </c>
      <c r="AE60" s="124">
        <v>35547.54</v>
      </c>
      <c r="AI60" s="85">
        <f t="shared" si="1"/>
        <v>1525707.95</v>
      </c>
      <c r="AJ60" s="21">
        <f t="shared" si="2"/>
        <v>63931.840000000004</v>
      </c>
      <c r="AK60" s="86">
        <f t="shared" si="3"/>
        <v>1461776.1099999999</v>
      </c>
      <c r="AL60" s="24">
        <f t="shared" si="4"/>
        <v>724284.12</v>
      </c>
      <c r="AM60" s="25">
        <f t="shared" si="5"/>
        <v>477757.58999999997</v>
      </c>
      <c r="AN60" s="16">
        <f t="shared" si="6"/>
        <v>246526.53000000003</v>
      </c>
    </row>
    <row r="61" spans="1:40" ht="15" thickBot="1" x14ac:dyDescent="0.25">
      <c r="A61" s="62" t="s">
        <v>33</v>
      </c>
      <c r="B61" s="62" t="s">
        <v>34</v>
      </c>
      <c r="C61" s="88">
        <v>8384</v>
      </c>
      <c r="D61" s="89" t="s">
        <v>867</v>
      </c>
      <c r="E61" s="56" t="s">
        <v>1634</v>
      </c>
      <c r="F61" s="123">
        <v>2095221.49</v>
      </c>
      <c r="G61" s="123">
        <v>91472.5</v>
      </c>
      <c r="H61" s="123">
        <v>172919.15</v>
      </c>
      <c r="J61" s="56">
        <v>2744273.95</v>
      </c>
      <c r="K61" s="56">
        <v>1486498.69</v>
      </c>
      <c r="M61" s="293">
        <v>14900</v>
      </c>
      <c r="N61" s="273">
        <v>112850.47</v>
      </c>
      <c r="P61" s="273">
        <v>3026</v>
      </c>
      <c r="R61" s="56">
        <v>2697686.89</v>
      </c>
      <c r="S61" s="56">
        <v>24192.07</v>
      </c>
      <c r="T61" s="56">
        <v>3033155.83</v>
      </c>
      <c r="U61" s="100">
        <v>1059086.48</v>
      </c>
      <c r="V61" s="100">
        <v>187039</v>
      </c>
      <c r="X61" s="100">
        <v>681947</v>
      </c>
      <c r="Y61" s="100">
        <v>50800</v>
      </c>
      <c r="Z61" s="124">
        <v>907007</v>
      </c>
      <c r="AD61" s="124">
        <v>296355.26</v>
      </c>
      <c r="AE61" s="124">
        <v>31131.7</v>
      </c>
      <c r="AI61" s="85">
        <f t="shared" si="1"/>
        <v>2359613.14</v>
      </c>
      <c r="AJ61" s="21">
        <f t="shared" si="2"/>
        <v>130776.47</v>
      </c>
      <c r="AK61" s="86">
        <f t="shared" si="3"/>
        <v>2228836.67</v>
      </c>
      <c r="AL61" s="24">
        <f t="shared" si="4"/>
        <v>1978872.48</v>
      </c>
      <c r="AM61" s="25">
        <f t="shared" si="5"/>
        <v>1234493.96</v>
      </c>
      <c r="AN61" s="16">
        <f t="shared" si="6"/>
        <v>744378.52</v>
      </c>
    </row>
    <row r="62" spans="1:40" ht="15" thickBot="1" x14ac:dyDescent="0.25">
      <c r="A62" s="62" t="s">
        <v>33</v>
      </c>
      <c r="B62" s="62" t="s">
        <v>34</v>
      </c>
      <c r="C62" s="88">
        <v>4586</v>
      </c>
      <c r="D62" s="89" t="s">
        <v>868</v>
      </c>
      <c r="E62" s="56" t="s">
        <v>1635</v>
      </c>
      <c r="F62" s="123">
        <v>126968.27</v>
      </c>
      <c r="G62" s="123">
        <v>88319</v>
      </c>
      <c r="H62" s="123">
        <v>348075.84</v>
      </c>
      <c r="J62" s="56">
        <v>759496.52</v>
      </c>
      <c r="K62" s="56">
        <v>694539.73</v>
      </c>
      <c r="M62" s="293">
        <v>3000</v>
      </c>
      <c r="N62" s="273">
        <v>52649.41</v>
      </c>
      <c r="P62" s="273">
        <v>325</v>
      </c>
      <c r="R62" s="56">
        <v>-316314.63</v>
      </c>
      <c r="S62" s="56">
        <v>130669.97</v>
      </c>
      <c r="T62" s="56">
        <v>2266667.36</v>
      </c>
      <c r="U62" s="100">
        <v>75179.899999999994</v>
      </c>
      <c r="X62" s="100">
        <v>192223.5</v>
      </c>
      <c r="Y62" s="100">
        <v>1500</v>
      </c>
      <c r="Z62" s="124">
        <v>250293.5</v>
      </c>
      <c r="AD62" s="124">
        <v>112365.59</v>
      </c>
      <c r="AE62" s="124">
        <v>22527.06</v>
      </c>
      <c r="AI62" s="85">
        <f t="shared" si="1"/>
        <v>563363.1100000001</v>
      </c>
      <c r="AJ62" s="21">
        <f t="shared" si="2"/>
        <v>55974.41</v>
      </c>
      <c r="AK62" s="86">
        <f t="shared" si="3"/>
        <v>507388.70000000007</v>
      </c>
      <c r="AL62" s="24">
        <f t="shared" si="4"/>
        <v>268903.40000000002</v>
      </c>
      <c r="AM62" s="25">
        <f t="shared" si="5"/>
        <v>385186.14999999997</v>
      </c>
      <c r="AN62" s="16">
        <f t="shared" si="6"/>
        <v>-116282.74999999994</v>
      </c>
    </row>
    <row r="63" spans="1:40" ht="15" thickBot="1" x14ac:dyDescent="0.25">
      <c r="A63" s="62" t="s">
        <v>33</v>
      </c>
      <c r="B63" s="62" t="s">
        <v>34</v>
      </c>
      <c r="C63" s="88">
        <v>3004</v>
      </c>
      <c r="D63" s="89" t="s">
        <v>869</v>
      </c>
      <c r="E63" s="56" t="s">
        <v>1636</v>
      </c>
      <c r="F63" s="123">
        <v>590383.48</v>
      </c>
      <c r="G63" s="123">
        <v>48667.76</v>
      </c>
      <c r="H63" s="123">
        <v>32936.26</v>
      </c>
      <c r="J63" s="56">
        <v>191541.15</v>
      </c>
      <c r="K63" s="56">
        <v>281970.40000000002</v>
      </c>
      <c r="M63" s="273">
        <v>3500</v>
      </c>
      <c r="N63" s="273">
        <v>37266.959999999999</v>
      </c>
      <c r="P63" s="273">
        <v>1782</v>
      </c>
      <c r="S63" s="56">
        <v>-1120376.51</v>
      </c>
      <c r="T63" s="56">
        <v>1987498.73</v>
      </c>
      <c r="U63" s="100">
        <v>488659.03</v>
      </c>
      <c r="X63" s="100">
        <v>160041</v>
      </c>
      <c r="Y63" s="100">
        <v>9900</v>
      </c>
      <c r="Z63" s="124">
        <v>254401</v>
      </c>
      <c r="AD63" s="124">
        <v>131422.53</v>
      </c>
      <c r="AE63" s="124">
        <v>33384.629999999997</v>
      </c>
      <c r="AI63" s="85">
        <f t="shared" si="1"/>
        <v>671987.5</v>
      </c>
      <c r="AJ63" s="21">
        <f t="shared" si="2"/>
        <v>42548.959999999999</v>
      </c>
      <c r="AK63" s="86">
        <f t="shared" si="3"/>
        <v>629438.54</v>
      </c>
      <c r="AL63" s="24">
        <f t="shared" si="4"/>
        <v>658600.03</v>
      </c>
      <c r="AM63" s="25">
        <f t="shared" si="5"/>
        <v>419208.16000000003</v>
      </c>
      <c r="AN63" s="16">
        <f t="shared" si="6"/>
        <v>239391.87</v>
      </c>
    </row>
    <row r="64" spans="1:40" ht="15" thickBot="1" x14ac:dyDescent="0.25">
      <c r="A64" s="62" t="s">
        <v>33</v>
      </c>
      <c r="B64" s="62" t="s">
        <v>34</v>
      </c>
      <c r="C64" s="88">
        <v>7236</v>
      </c>
      <c r="D64" s="89" t="s">
        <v>870</v>
      </c>
      <c r="E64" s="56" t="s">
        <v>1637</v>
      </c>
      <c r="F64" s="123">
        <v>783581.79</v>
      </c>
      <c r="G64" s="123">
        <v>4800</v>
      </c>
      <c r="H64" s="123">
        <v>101417.25</v>
      </c>
      <c r="J64" s="56">
        <v>197311.98</v>
      </c>
      <c r="K64" s="56">
        <v>182176</v>
      </c>
      <c r="M64" s="293">
        <v>3900</v>
      </c>
      <c r="N64" s="273">
        <v>59652.17</v>
      </c>
      <c r="R64" s="56">
        <v>417150.96</v>
      </c>
      <c r="S64" s="56">
        <v>217407.24</v>
      </c>
      <c r="T64" s="56">
        <v>132947.94</v>
      </c>
      <c r="U64" s="100">
        <v>806033.48</v>
      </c>
      <c r="V64" s="100">
        <v>40000</v>
      </c>
      <c r="X64" s="100">
        <v>144138.5</v>
      </c>
      <c r="Z64" s="124">
        <v>316458.5</v>
      </c>
      <c r="AD64" s="124">
        <v>165612.76999999999</v>
      </c>
      <c r="AE64" s="124">
        <v>29472</v>
      </c>
      <c r="AI64" s="85">
        <f t="shared" si="1"/>
        <v>889799.04</v>
      </c>
      <c r="AJ64" s="21">
        <f t="shared" si="2"/>
        <v>63552.17</v>
      </c>
      <c r="AK64" s="86">
        <f t="shared" si="3"/>
        <v>826246.87</v>
      </c>
      <c r="AL64" s="24">
        <f t="shared" si="4"/>
        <v>990171.98</v>
      </c>
      <c r="AM64" s="25">
        <f t="shared" si="5"/>
        <v>511543.27</v>
      </c>
      <c r="AN64" s="16">
        <f t="shared" si="6"/>
        <v>478628.70999999996</v>
      </c>
    </row>
    <row r="65" spans="1:40" ht="15" thickBot="1" x14ac:dyDescent="0.25">
      <c r="A65" s="62" t="s">
        <v>33</v>
      </c>
      <c r="B65" s="62" t="s">
        <v>34</v>
      </c>
      <c r="C65" s="88">
        <v>5706</v>
      </c>
      <c r="D65" s="89" t="s">
        <v>871</v>
      </c>
      <c r="E65" s="56" t="s">
        <v>1639</v>
      </c>
      <c r="F65" s="123">
        <v>860903.32</v>
      </c>
      <c r="G65" s="123">
        <v>60585.25</v>
      </c>
      <c r="H65" s="123">
        <v>216092.29</v>
      </c>
      <c r="J65" s="56">
        <v>392156.17</v>
      </c>
      <c r="K65" s="56">
        <v>316460.5</v>
      </c>
      <c r="M65" s="293">
        <v>16080</v>
      </c>
      <c r="N65" s="273">
        <v>71365.16</v>
      </c>
      <c r="P65" s="273">
        <v>4146.1400000000003</v>
      </c>
      <c r="R65" s="56">
        <v>-1499661.35</v>
      </c>
      <c r="T65" s="56">
        <v>2590732.39</v>
      </c>
      <c r="U65" s="100">
        <v>1017115.79</v>
      </c>
      <c r="X65" s="100">
        <v>423722</v>
      </c>
      <c r="Y65" s="100">
        <v>33042</v>
      </c>
      <c r="Z65" s="124">
        <v>635704</v>
      </c>
      <c r="AD65" s="124">
        <v>170951.6</v>
      </c>
      <c r="AI65" s="85">
        <f t="shared" si="1"/>
        <v>1137580.8599999999</v>
      </c>
      <c r="AJ65" s="21">
        <f t="shared" si="2"/>
        <v>91591.3</v>
      </c>
      <c r="AK65" s="86">
        <f t="shared" si="3"/>
        <v>1045989.5599999998</v>
      </c>
      <c r="AL65" s="24">
        <f t="shared" si="4"/>
        <v>1473879.79</v>
      </c>
      <c r="AM65" s="25">
        <f t="shared" si="5"/>
        <v>806655.6</v>
      </c>
      <c r="AN65" s="16">
        <f t="shared" si="6"/>
        <v>667224.19000000006</v>
      </c>
    </row>
    <row r="66" spans="1:40" s="86" customFormat="1" ht="15" thickBot="1" x14ac:dyDescent="0.25">
      <c r="A66" s="86" t="s">
        <v>33</v>
      </c>
      <c r="B66" s="86" t="s">
        <v>34</v>
      </c>
      <c r="C66" s="268">
        <v>1949</v>
      </c>
      <c r="D66" s="269" t="s">
        <v>872</v>
      </c>
      <c r="E66" s="56" t="s">
        <v>1640</v>
      </c>
      <c r="F66" s="123">
        <v>769187.01</v>
      </c>
      <c r="G66" s="123">
        <v>335631.08</v>
      </c>
      <c r="H66" s="123">
        <v>35657.300000000003</v>
      </c>
      <c r="I66" s="123"/>
      <c r="J66" s="56">
        <v>1175907.8999999999</v>
      </c>
      <c r="K66" s="56">
        <v>246792.49</v>
      </c>
      <c r="L66" s="56"/>
      <c r="M66" s="293">
        <v>1300</v>
      </c>
      <c r="N66" s="273">
        <v>47084.45</v>
      </c>
      <c r="O66" s="273"/>
      <c r="P66" s="273">
        <v>353.51</v>
      </c>
      <c r="Q66" s="56"/>
      <c r="R66" s="56">
        <v>150061.75</v>
      </c>
      <c r="S66" s="56">
        <v>703870.82</v>
      </c>
      <c r="T66" s="56">
        <v>2642678.98</v>
      </c>
      <c r="U66" s="100">
        <v>42709.4</v>
      </c>
      <c r="V66" s="100"/>
      <c r="W66" s="100"/>
      <c r="X66" s="100">
        <v>247814</v>
      </c>
      <c r="Y66" s="100">
        <v>18200</v>
      </c>
      <c r="Z66" s="124">
        <v>331294</v>
      </c>
      <c r="AA66" s="124"/>
      <c r="AB66" s="124"/>
      <c r="AC66" s="124"/>
      <c r="AD66" s="124">
        <v>116725.11</v>
      </c>
      <c r="AE66" s="124">
        <v>41206.78</v>
      </c>
      <c r="AF66" s="124"/>
      <c r="AG66" s="124"/>
      <c r="AH66" s="124"/>
      <c r="AI66" s="85">
        <f t="shared" si="1"/>
        <v>1140475.3900000001</v>
      </c>
      <c r="AJ66" s="21">
        <f t="shared" si="2"/>
        <v>48737.96</v>
      </c>
      <c r="AK66" s="86">
        <f t="shared" si="3"/>
        <v>1091737.4300000002</v>
      </c>
      <c r="AL66" s="24">
        <f t="shared" si="4"/>
        <v>308723.40000000002</v>
      </c>
      <c r="AM66" s="25">
        <f t="shared" si="5"/>
        <v>489225.89</v>
      </c>
      <c r="AN66" s="16">
        <f t="shared" si="6"/>
        <v>-180502.49</v>
      </c>
    </row>
    <row r="67" spans="1:40" ht="15" thickBot="1" x14ac:dyDescent="0.25">
      <c r="A67" s="62" t="s">
        <v>33</v>
      </c>
      <c r="B67" s="62" t="s">
        <v>34</v>
      </c>
      <c r="C67" s="88">
        <v>3449</v>
      </c>
      <c r="D67" s="89" t="s">
        <v>873</v>
      </c>
      <c r="E67" s="56" t="s">
        <v>1643</v>
      </c>
      <c r="F67" s="123">
        <v>910797.1</v>
      </c>
      <c r="G67" s="123">
        <v>55847.75</v>
      </c>
      <c r="H67" s="123">
        <v>105302.32</v>
      </c>
      <c r="J67" s="56">
        <v>955984.5</v>
      </c>
      <c r="K67" s="56">
        <v>394074.18</v>
      </c>
      <c r="M67" s="273">
        <v>5000</v>
      </c>
      <c r="N67" s="273">
        <v>64950.83</v>
      </c>
      <c r="P67" s="273">
        <v>2586</v>
      </c>
      <c r="S67" s="56">
        <v>346217.18</v>
      </c>
      <c r="T67" s="56">
        <v>1770327</v>
      </c>
      <c r="U67" s="100">
        <v>532895.38</v>
      </c>
      <c r="X67" s="100">
        <v>112940.32</v>
      </c>
      <c r="Y67" s="100">
        <v>3000</v>
      </c>
      <c r="Z67" s="124">
        <v>243980.32</v>
      </c>
      <c r="AD67" s="124">
        <v>144881.54</v>
      </c>
      <c r="AE67" s="124">
        <v>21877</v>
      </c>
      <c r="AI67" s="85">
        <f t="shared" si="1"/>
        <v>1071947.17</v>
      </c>
      <c r="AJ67" s="21">
        <f t="shared" si="2"/>
        <v>72536.83</v>
      </c>
      <c r="AK67" s="86">
        <f t="shared" si="3"/>
        <v>999410.34</v>
      </c>
      <c r="AL67" s="24">
        <f t="shared" si="4"/>
        <v>648835.69999999995</v>
      </c>
      <c r="AM67" s="25">
        <f t="shared" si="5"/>
        <v>410738.86</v>
      </c>
      <c r="AN67" s="16">
        <f t="shared" si="6"/>
        <v>238096.83999999997</v>
      </c>
    </row>
    <row r="68" spans="1:40" ht="15" thickBot="1" x14ac:dyDescent="0.25">
      <c r="A68" s="62" t="s">
        <v>33</v>
      </c>
      <c r="B68" s="62" t="s">
        <v>34</v>
      </c>
      <c r="C68" s="88">
        <v>4604</v>
      </c>
      <c r="D68" s="89" t="s">
        <v>874</v>
      </c>
      <c r="E68" s="56" t="s">
        <v>1644</v>
      </c>
      <c r="F68" s="123">
        <v>747664.35</v>
      </c>
      <c r="G68" s="123">
        <v>53921</v>
      </c>
      <c r="H68" s="123">
        <v>162525.65</v>
      </c>
      <c r="J68" s="56">
        <v>875327.01</v>
      </c>
      <c r="K68" s="56">
        <v>694192.28</v>
      </c>
      <c r="M68" s="293">
        <v>58008</v>
      </c>
      <c r="N68" s="273">
        <v>53532.42</v>
      </c>
      <c r="P68" s="273">
        <v>529.34</v>
      </c>
      <c r="T68" s="56">
        <v>3470807.24</v>
      </c>
      <c r="U68" s="100">
        <v>599187.25</v>
      </c>
      <c r="X68" s="100">
        <v>193860</v>
      </c>
      <c r="Z68" s="124">
        <v>312360</v>
      </c>
      <c r="AD68" s="124">
        <v>161858.57</v>
      </c>
      <c r="AE68" s="124">
        <v>17968.5</v>
      </c>
      <c r="AI68" s="85">
        <f t="shared" ref="AI68:AI131" si="7">SUM(F68:I68)</f>
        <v>964111</v>
      </c>
      <c r="AJ68" s="21">
        <f t="shared" si="2"/>
        <v>112069.75999999999</v>
      </c>
      <c r="AK68" s="86">
        <f t="shared" si="3"/>
        <v>852041.24</v>
      </c>
      <c r="AL68" s="24">
        <f t="shared" si="4"/>
        <v>793047.25</v>
      </c>
      <c r="AM68" s="25">
        <f t="shared" si="5"/>
        <v>492187.07</v>
      </c>
      <c r="AN68" s="16">
        <f t="shared" si="6"/>
        <v>300860.18</v>
      </c>
    </row>
    <row r="69" spans="1:40" ht="15" thickBot="1" x14ac:dyDescent="0.25">
      <c r="A69" s="62" t="s">
        <v>33</v>
      </c>
      <c r="B69" s="62" t="s">
        <v>34</v>
      </c>
      <c r="C69" s="88">
        <v>2993</v>
      </c>
      <c r="D69" s="89" t="s">
        <v>875</v>
      </c>
      <c r="E69" s="56" t="s">
        <v>1645</v>
      </c>
      <c r="F69" s="123">
        <v>255706.88</v>
      </c>
      <c r="G69" s="123">
        <v>45492.21</v>
      </c>
      <c r="H69" s="123">
        <v>34015.21</v>
      </c>
      <c r="J69" s="56">
        <v>191628.25</v>
      </c>
      <c r="K69" s="56">
        <v>623636.86</v>
      </c>
      <c r="M69" s="293">
        <v>4000</v>
      </c>
      <c r="N69" s="273">
        <v>34801.94</v>
      </c>
      <c r="P69" s="273">
        <v>1518</v>
      </c>
      <c r="S69" s="56">
        <v>-175425.58</v>
      </c>
      <c r="T69" s="56">
        <v>1201384.94</v>
      </c>
      <c r="U69" s="100">
        <v>296817</v>
      </c>
      <c r="X69" s="100">
        <v>152194</v>
      </c>
      <c r="Y69" s="100">
        <v>3000</v>
      </c>
      <c r="Z69" s="124">
        <v>230494</v>
      </c>
      <c r="AD69" s="124">
        <v>104368.59</v>
      </c>
      <c r="AE69" s="124">
        <v>12230.3</v>
      </c>
      <c r="AI69" s="85">
        <f t="shared" si="7"/>
        <v>335214.30000000005</v>
      </c>
      <c r="AJ69" s="21">
        <f t="shared" ref="AJ69:AJ132" si="8">SUM(M69:P69)</f>
        <v>40319.94</v>
      </c>
      <c r="AK69" s="86">
        <f t="shared" ref="AK69:AK132" si="9">AI69-AJ69</f>
        <v>294894.36000000004</v>
      </c>
      <c r="AL69" s="24">
        <f t="shared" ref="AL69:AL132" si="10">SUM(U69:Y69)</f>
        <v>452011</v>
      </c>
      <c r="AM69" s="25">
        <f t="shared" ref="AM69:AM132" si="11">SUM(Z69:AH69)</f>
        <v>347092.88999999996</v>
      </c>
      <c r="AN69" s="16">
        <f t="shared" ref="AN69:AN132" si="12">AL69-AM69</f>
        <v>104918.11000000004</v>
      </c>
    </row>
    <row r="70" spans="1:40" ht="15" thickBot="1" x14ac:dyDescent="0.25">
      <c r="A70" s="62" t="s">
        <v>33</v>
      </c>
      <c r="B70" s="62" t="s">
        <v>34</v>
      </c>
      <c r="C70" s="88">
        <v>4393</v>
      </c>
      <c r="D70" s="89" t="s">
        <v>876</v>
      </c>
      <c r="E70" s="56" t="s">
        <v>1647</v>
      </c>
      <c r="F70" s="123">
        <v>489847.14</v>
      </c>
      <c r="G70" s="123">
        <v>15653</v>
      </c>
      <c r="H70" s="123">
        <v>88418.27</v>
      </c>
      <c r="J70" s="56">
        <v>364095.28</v>
      </c>
      <c r="K70" s="56">
        <v>231230.52</v>
      </c>
      <c r="M70" s="293">
        <v>0</v>
      </c>
      <c r="N70" s="273">
        <v>57180</v>
      </c>
      <c r="P70" s="273">
        <v>0.01</v>
      </c>
      <c r="S70" s="56">
        <v>-1490846.97</v>
      </c>
      <c r="T70" s="56">
        <v>2538134.58</v>
      </c>
      <c r="U70" s="100">
        <v>340775.35</v>
      </c>
      <c r="X70" s="100">
        <v>462511</v>
      </c>
      <c r="Y70" s="100">
        <v>2000</v>
      </c>
      <c r="Z70" s="124">
        <v>564971</v>
      </c>
      <c r="AD70" s="124">
        <v>149208.78</v>
      </c>
      <c r="AE70" s="124">
        <v>4715.9799999999996</v>
      </c>
      <c r="AI70" s="85">
        <f t="shared" si="7"/>
        <v>593918.41</v>
      </c>
      <c r="AJ70" s="21">
        <f t="shared" si="8"/>
        <v>57180.01</v>
      </c>
      <c r="AK70" s="86">
        <f t="shared" si="9"/>
        <v>536738.4</v>
      </c>
      <c r="AL70" s="24">
        <f t="shared" si="10"/>
        <v>805286.35</v>
      </c>
      <c r="AM70" s="25">
        <f t="shared" si="11"/>
        <v>718895.76</v>
      </c>
      <c r="AN70" s="16">
        <f t="shared" si="12"/>
        <v>86390.589999999967</v>
      </c>
    </row>
    <row r="71" spans="1:40" ht="15" thickBot="1" x14ac:dyDescent="0.25">
      <c r="A71" s="62" t="s">
        <v>33</v>
      </c>
      <c r="B71" s="62" t="s">
        <v>34</v>
      </c>
      <c r="C71" s="88">
        <v>2760</v>
      </c>
      <c r="D71" s="89" t="s">
        <v>877</v>
      </c>
      <c r="E71" s="56" t="s">
        <v>1648</v>
      </c>
      <c r="F71" s="123">
        <v>584884.97</v>
      </c>
      <c r="G71" s="123">
        <v>46000</v>
      </c>
      <c r="H71" s="123">
        <v>44395.64</v>
      </c>
      <c r="J71" s="56">
        <v>345510.6</v>
      </c>
      <c r="K71" s="56">
        <v>466884.01</v>
      </c>
      <c r="M71" s="293">
        <v>4500</v>
      </c>
      <c r="N71" s="273">
        <v>43850</v>
      </c>
      <c r="P71" s="273">
        <v>399.05</v>
      </c>
      <c r="S71" s="56">
        <v>-684074.32</v>
      </c>
      <c r="T71" s="56">
        <v>1881601.57</v>
      </c>
      <c r="U71" s="100">
        <v>588731.28</v>
      </c>
      <c r="X71" s="100">
        <v>232036</v>
      </c>
      <c r="Y71" s="100">
        <v>5000</v>
      </c>
      <c r="Z71" s="124">
        <v>369616</v>
      </c>
      <c r="AD71" s="124">
        <v>139223.34</v>
      </c>
      <c r="AE71" s="124">
        <v>23185.02</v>
      </c>
      <c r="AI71" s="85">
        <f t="shared" si="7"/>
        <v>675280.61</v>
      </c>
      <c r="AJ71" s="21">
        <f t="shared" si="8"/>
        <v>48749.05</v>
      </c>
      <c r="AK71" s="86">
        <f t="shared" si="9"/>
        <v>626531.55999999994</v>
      </c>
      <c r="AL71" s="24">
        <f t="shared" si="10"/>
        <v>825767.28</v>
      </c>
      <c r="AM71" s="25">
        <f t="shared" si="11"/>
        <v>532024.36</v>
      </c>
      <c r="AN71" s="16">
        <f t="shared" si="12"/>
        <v>293742.92000000004</v>
      </c>
    </row>
    <row r="72" spans="1:40" ht="15" thickBot="1" x14ac:dyDescent="0.25">
      <c r="A72" s="62" t="s">
        <v>33</v>
      </c>
      <c r="B72" s="62" t="s">
        <v>34</v>
      </c>
      <c r="C72" s="88">
        <v>4335</v>
      </c>
      <c r="D72" s="89" t="s">
        <v>878</v>
      </c>
      <c r="E72" s="56" t="s">
        <v>1649</v>
      </c>
      <c r="F72" s="123">
        <v>586343.44999999995</v>
      </c>
      <c r="G72" s="123">
        <v>40124.75</v>
      </c>
      <c r="H72" s="123">
        <v>35405.699999999997</v>
      </c>
      <c r="J72" s="56">
        <v>563064.67000000004</v>
      </c>
      <c r="K72" s="56">
        <v>221319.24</v>
      </c>
      <c r="M72" s="293">
        <v>2490</v>
      </c>
      <c r="N72" s="273">
        <v>33559.67</v>
      </c>
      <c r="P72" s="273">
        <v>1935</v>
      </c>
      <c r="R72" s="56">
        <v>-1595274.18</v>
      </c>
      <c r="T72" s="56">
        <v>2618687.59</v>
      </c>
      <c r="U72" s="100">
        <v>626170.28</v>
      </c>
      <c r="X72" s="100">
        <v>71085</v>
      </c>
      <c r="Z72" s="124">
        <v>182205</v>
      </c>
      <c r="AD72" s="124">
        <v>84062.37</v>
      </c>
      <c r="AE72" s="124">
        <v>28543.18</v>
      </c>
      <c r="AH72" s="124">
        <v>2130</v>
      </c>
      <c r="AI72" s="85">
        <f t="shared" si="7"/>
        <v>661873.89999999991</v>
      </c>
      <c r="AJ72" s="21">
        <f t="shared" si="8"/>
        <v>37984.67</v>
      </c>
      <c r="AK72" s="86">
        <f t="shared" si="9"/>
        <v>623889.22999999986</v>
      </c>
      <c r="AL72" s="24">
        <f t="shared" si="10"/>
        <v>697255.28</v>
      </c>
      <c r="AM72" s="25">
        <f t="shared" si="11"/>
        <v>296940.55</v>
      </c>
      <c r="AN72" s="16">
        <f t="shared" si="12"/>
        <v>400314.73000000004</v>
      </c>
    </row>
    <row r="73" spans="1:40" ht="15" thickBot="1" x14ac:dyDescent="0.25">
      <c r="A73" s="62" t="s">
        <v>33</v>
      </c>
      <c r="B73" s="62" t="s">
        <v>34</v>
      </c>
      <c r="C73" s="88">
        <v>2477</v>
      </c>
      <c r="D73" s="89" t="s">
        <v>879</v>
      </c>
      <c r="E73" s="56" t="s">
        <v>1650</v>
      </c>
      <c r="F73" s="123">
        <v>298435.43</v>
      </c>
      <c r="G73" s="123">
        <v>39421.39</v>
      </c>
      <c r="H73" s="123">
        <v>34351.83</v>
      </c>
      <c r="J73" s="56">
        <v>30995.62</v>
      </c>
      <c r="K73" s="56">
        <v>129947.13</v>
      </c>
      <c r="M73" s="293">
        <v>2300</v>
      </c>
      <c r="N73" s="273">
        <v>37988.69</v>
      </c>
      <c r="P73" s="273">
        <v>46.69</v>
      </c>
      <c r="S73" s="56">
        <v>48036.44</v>
      </c>
      <c r="T73" s="56">
        <v>2255161.35</v>
      </c>
      <c r="U73" s="100">
        <v>348577.63</v>
      </c>
      <c r="X73" s="100">
        <v>210532</v>
      </c>
      <c r="Y73" s="100">
        <v>6000</v>
      </c>
      <c r="Z73" s="124">
        <v>245132</v>
      </c>
      <c r="AD73" s="124">
        <v>100888.72</v>
      </c>
      <c r="AE73" s="124">
        <v>9626.14</v>
      </c>
      <c r="AI73" s="85">
        <f t="shared" si="7"/>
        <v>372208.65</v>
      </c>
      <c r="AJ73" s="21">
        <f t="shared" si="8"/>
        <v>40335.380000000005</v>
      </c>
      <c r="AK73" s="86">
        <f t="shared" si="9"/>
        <v>331873.27</v>
      </c>
      <c r="AL73" s="24">
        <f t="shared" si="10"/>
        <v>565109.63</v>
      </c>
      <c r="AM73" s="25">
        <f t="shared" si="11"/>
        <v>355646.86</v>
      </c>
      <c r="AN73" s="16">
        <f t="shared" si="12"/>
        <v>209462.77000000002</v>
      </c>
    </row>
    <row r="74" spans="1:40" ht="15" thickBot="1" x14ac:dyDescent="0.25">
      <c r="A74" s="62" t="s">
        <v>33</v>
      </c>
      <c r="B74" s="62" t="s">
        <v>34</v>
      </c>
      <c r="C74" s="88">
        <v>5216</v>
      </c>
      <c r="D74" s="89" t="s">
        <v>880</v>
      </c>
      <c r="E74" s="56" t="s">
        <v>1651</v>
      </c>
      <c r="F74" s="123">
        <v>770729.68</v>
      </c>
      <c r="G74" s="123">
        <v>106390.11</v>
      </c>
      <c r="H74" s="123">
        <v>58254.16</v>
      </c>
      <c r="J74" s="56">
        <v>704231</v>
      </c>
      <c r="K74" s="56">
        <v>177360.52</v>
      </c>
      <c r="M74" s="293">
        <v>4700</v>
      </c>
      <c r="N74" s="273">
        <v>52534.95</v>
      </c>
      <c r="P74" s="273">
        <v>941.05</v>
      </c>
      <c r="S74" s="56">
        <v>-951819.8</v>
      </c>
      <c r="T74" s="56">
        <v>2065017.96</v>
      </c>
      <c r="U74" s="100">
        <v>826710.69</v>
      </c>
      <c r="V74" s="100">
        <v>175000</v>
      </c>
      <c r="X74" s="100">
        <v>179342</v>
      </c>
      <c r="Z74" s="124">
        <v>315939</v>
      </c>
      <c r="AD74" s="124">
        <v>125744.96000000001</v>
      </c>
      <c r="AE74" s="124">
        <v>17894.419999999998</v>
      </c>
      <c r="AI74" s="85">
        <f t="shared" si="7"/>
        <v>935373.95000000007</v>
      </c>
      <c r="AJ74" s="21">
        <f t="shared" si="8"/>
        <v>58176</v>
      </c>
      <c r="AK74" s="86">
        <f t="shared" si="9"/>
        <v>877197.95000000007</v>
      </c>
      <c r="AL74" s="24">
        <f t="shared" si="10"/>
        <v>1181052.69</v>
      </c>
      <c r="AM74" s="25">
        <f t="shared" si="11"/>
        <v>459578.38</v>
      </c>
      <c r="AN74" s="16">
        <f t="shared" si="12"/>
        <v>721474.30999999994</v>
      </c>
    </row>
    <row r="75" spans="1:40" s="85" customFormat="1" ht="15" thickBot="1" x14ac:dyDescent="0.25">
      <c r="A75" s="62" t="s">
        <v>33</v>
      </c>
      <c r="B75" s="62" t="s">
        <v>34</v>
      </c>
      <c r="C75" s="88">
        <v>5544</v>
      </c>
      <c r="D75" s="89" t="s">
        <v>881</v>
      </c>
      <c r="E75" s="56" t="s">
        <v>1652</v>
      </c>
      <c r="F75" s="123">
        <v>1186616.33</v>
      </c>
      <c r="G75" s="123">
        <v>122523.8</v>
      </c>
      <c r="H75" s="123">
        <v>251793.16</v>
      </c>
      <c r="I75" s="123"/>
      <c r="J75" s="56">
        <v>392601.59999999998</v>
      </c>
      <c r="K75" s="56">
        <v>719939.58</v>
      </c>
      <c r="L75" s="56"/>
      <c r="M75" s="293">
        <v>2210</v>
      </c>
      <c r="N75" s="273">
        <v>62984.68</v>
      </c>
      <c r="O75" s="273"/>
      <c r="P75" s="273">
        <v>2672</v>
      </c>
      <c r="Q75" s="56"/>
      <c r="R75" s="56"/>
      <c r="S75" s="56">
        <v>-250903.15</v>
      </c>
      <c r="T75" s="56">
        <v>2127187.88</v>
      </c>
      <c r="U75" s="100">
        <v>1161873.72</v>
      </c>
      <c r="V75" s="100"/>
      <c r="W75" s="100">
        <v>300</v>
      </c>
      <c r="X75" s="100">
        <v>185584</v>
      </c>
      <c r="Y75" s="100">
        <v>34500</v>
      </c>
      <c r="Z75" s="124">
        <v>379734</v>
      </c>
      <c r="AA75" s="124"/>
      <c r="AB75" s="124"/>
      <c r="AC75" s="124"/>
      <c r="AD75" s="124">
        <v>173204.88</v>
      </c>
      <c r="AE75" s="124">
        <v>48814.78</v>
      </c>
      <c r="AF75" s="124"/>
      <c r="AG75" s="124"/>
      <c r="AH75" s="124"/>
      <c r="AI75" s="85">
        <f t="shared" si="7"/>
        <v>1560933.29</v>
      </c>
      <c r="AJ75" s="21">
        <f t="shared" si="8"/>
        <v>67866.679999999993</v>
      </c>
      <c r="AK75" s="86">
        <f t="shared" si="9"/>
        <v>1493066.61</v>
      </c>
      <c r="AL75" s="24">
        <f t="shared" si="10"/>
        <v>1382257.72</v>
      </c>
      <c r="AM75" s="25">
        <f t="shared" si="11"/>
        <v>601753.66</v>
      </c>
      <c r="AN75" s="16">
        <f t="shared" si="12"/>
        <v>780504.05999999994</v>
      </c>
    </row>
    <row r="76" spans="1:40" ht="15" thickBot="1" x14ac:dyDescent="0.25">
      <c r="A76" s="62" t="s">
        <v>33</v>
      </c>
      <c r="B76" s="62" t="s">
        <v>34</v>
      </c>
      <c r="C76" s="88">
        <v>2866</v>
      </c>
      <c r="D76" s="89" t="s">
        <v>882</v>
      </c>
      <c r="E76" s="56" t="s">
        <v>1786</v>
      </c>
      <c r="F76" s="123">
        <v>984792.42</v>
      </c>
      <c r="G76" s="123">
        <v>77373.850000000006</v>
      </c>
      <c r="H76" s="123">
        <v>80615.53</v>
      </c>
      <c r="J76" s="56">
        <v>895535.17</v>
      </c>
      <c r="K76" s="56">
        <v>844663.52</v>
      </c>
      <c r="M76" s="293">
        <v>3000</v>
      </c>
      <c r="N76" s="273">
        <v>67045.070000000007</v>
      </c>
      <c r="S76" s="56">
        <v>328085.96999999997</v>
      </c>
      <c r="T76" s="56">
        <v>3692657.78</v>
      </c>
      <c r="U76" s="100">
        <v>447251.84</v>
      </c>
      <c r="V76" s="100">
        <v>62140</v>
      </c>
      <c r="X76" s="100">
        <v>282177</v>
      </c>
      <c r="Z76" s="124">
        <v>389538.62</v>
      </c>
      <c r="AD76" s="124">
        <v>112134.8</v>
      </c>
      <c r="AE76" s="124">
        <v>56277.9</v>
      </c>
      <c r="AI76" s="85">
        <f t="shared" si="7"/>
        <v>1142781.8</v>
      </c>
      <c r="AJ76" s="21">
        <f t="shared" si="8"/>
        <v>70045.070000000007</v>
      </c>
      <c r="AK76" s="86">
        <f t="shared" si="9"/>
        <v>1072736.73</v>
      </c>
      <c r="AL76" s="24">
        <f t="shared" si="10"/>
        <v>791568.84000000008</v>
      </c>
      <c r="AM76" s="25">
        <f t="shared" si="11"/>
        <v>557951.31999999995</v>
      </c>
      <c r="AN76" s="16">
        <f t="shared" si="12"/>
        <v>233617.52000000014</v>
      </c>
    </row>
    <row r="77" spans="1:40" ht="15" thickBot="1" x14ac:dyDescent="0.25">
      <c r="A77" s="62" t="s">
        <v>35</v>
      </c>
      <c r="B77" s="62" t="s">
        <v>36</v>
      </c>
      <c r="C77" s="88">
        <v>3680</v>
      </c>
      <c r="D77" s="89" t="s">
        <v>883</v>
      </c>
      <c r="E77" s="56" t="s">
        <v>1653</v>
      </c>
      <c r="F77" s="123">
        <v>362932.47</v>
      </c>
      <c r="G77" s="123">
        <v>43509</v>
      </c>
      <c r="H77" s="123">
        <v>10676.75</v>
      </c>
      <c r="J77" s="56">
        <v>2752932.17</v>
      </c>
      <c r="K77" s="56">
        <v>87181.62</v>
      </c>
      <c r="M77" s="293">
        <v>3000</v>
      </c>
      <c r="N77" s="273">
        <v>33047.129999999997</v>
      </c>
      <c r="O77" s="273">
        <v>35000</v>
      </c>
      <c r="S77" s="56">
        <v>246.09</v>
      </c>
      <c r="T77" s="56">
        <v>2241713.0099999998</v>
      </c>
      <c r="U77" s="100">
        <v>377497.19</v>
      </c>
      <c r="X77" s="100">
        <v>159800</v>
      </c>
      <c r="Y77" s="100">
        <v>7640</v>
      </c>
      <c r="Z77" s="124">
        <v>263800</v>
      </c>
      <c r="AD77" s="124">
        <v>45494.02</v>
      </c>
      <c r="AE77" s="124">
        <v>46851.22</v>
      </c>
      <c r="AI77" s="85">
        <f t="shared" si="7"/>
        <v>417118.22</v>
      </c>
      <c r="AJ77" s="21">
        <f t="shared" si="8"/>
        <v>71047.13</v>
      </c>
      <c r="AK77" s="86">
        <f t="shared" si="9"/>
        <v>346071.08999999997</v>
      </c>
      <c r="AL77" s="24">
        <f t="shared" si="10"/>
        <v>544937.18999999994</v>
      </c>
      <c r="AM77" s="25">
        <f t="shared" si="11"/>
        <v>356145.24</v>
      </c>
      <c r="AN77" s="16">
        <f t="shared" si="12"/>
        <v>188791.94999999995</v>
      </c>
    </row>
    <row r="78" spans="1:40" ht="15" thickBot="1" x14ac:dyDescent="0.25">
      <c r="A78" s="62" t="s">
        <v>35</v>
      </c>
      <c r="B78" s="62" t="s">
        <v>36</v>
      </c>
      <c r="C78" s="88">
        <v>5005</v>
      </c>
      <c r="D78" s="89" t="s">
        <v>884</v>
      </c>
      <c r="E78" s="56" t="s">
        <v>1654</v>
      </c>
      <c r="F78" s="123">
        <v>485914.92</v>
      </c>
      <c r="G78" s="123">
        <v>61202</v>
      </c>
      <c r="H78" s="123">
        <v>75896.06</v>
      </c>
      <c r="J78" s="56">
        <v>758521.21</v>
      </c>
      <c r="K78" s="56">
        <v>445551.17</v>
      </c>
      <c r="M78" s="293">
        <v>0</v>
      </c>
      <c r="N78" s="273">
        <v>58295.82</v>
      </c>
      <c r="O78" s="273">
        <v>21200</v>
      </c>
      <c r="P78" s="273">
        <v>31520.19</v>
      </c>
      <c r="S78" s="56">
        <v>-432769.21</v>
      </c>
      <c r="T78" s="56">
        <v>1881918.88</v>
      </c>
      <c r="U78" s="100">
        <v>555954.43999999994</v>
      </c>
      <c r="X78" s="100">
        <v>220287.5</v>
      </c>
      <c r="Z78" s="124">
        <v>342067.5</v>
      </c>
      <c r="AD78" s="124">
        <v>110295.16</v>
      </c>
      <c r="AE78" s="124">
        <v>52621.599999999999</v>
      </c>
      <c r="AI78" s="85">
        <f t="shared" si="7"/>
        <v>623012.98</v>
      </c>
      <c r="AJ78" s="21">
        <f t="shared" si="8"/>
        <v>111016.01000000001</v>
      </c>
      <c r="AK78" s="86">
        <f t="shared" si="9"/>
        <v>511996.97</v>
      </c>
      <c r="AL78" s="24">
        <f t="shared" si="10"/>
        <v>776241.94</v>
      </c>
      <c r="AM78" s="25">
        <f t="shared" si="11"/>
        <v>504984.26</v>
      </c>
      <c r="AN78" s="16">
        <f t="shared" si="12"/>
        <v>271257.67999999993</v>
      </c>
    </row>
    <row r="79" spans="1:40" ht="15" thickBot="1" x14ac:dyDescent="0.25">
      <c r="A79" s="62" t="s">
        <v>35</v>
      </c>
      <c r="B79" s="62" t="s">
        <v>36</v>
      </c>
      <c r="C79" s="88">
        <v>3048</v>
      </c>
      <c r="D79" s="89" t="s">
        <v>885</v>
      </c>
      <c r="E79" s="56" t="s">
        <v>1655</v>
      </c>
      <c r="F79" s="123">
        <v>319820.2</v>
      </c>
      <c r="G79" s="123">
        <v>17204.75</v>
      </c>
      <c r="H79" s="123">
        <v>14900.46</v>
      </c>
      <c r="J79" s="56">
        <v>741565.26</v>
      </c>
      <c r="K79" s="56">
        <v>1169366.57</v>
      </c>
      <c r="M79" s="293">
        <v>13950</v>
      </c>
      <c r="N79" s="273">
        <v>31500</v>
      </c>
      <c r="O79" s="273">
        <v>51300</v>
      </c>
      <c r="Q79" s="56">
        <v>5000</v>
      </c>
      <c r="T79" s="56">
        <v>1941230.36</v>
      </c>
      <c r="U79" s="100">
        <v>400053.53</v>
      </c>
      <c r="X79" s="100">
        <v>224170</v>
      </c>
      <c r="Z79" s="124">
        <v>323910</v>
      </c>
      <c r="AD79" s="124">
        <v>69011.240000000005</v>
      </c>
      <c r="AE79" s="124">
        <v>31377.56</v>
      </c>
      <c r="AH79" s="124">
        <v>375</v>
      </c>
      <c r="AI79" s="85">
        <f t="shared" si="7"/>
        <v>351925.41000000003</v>
      </c>
      <c r="AJ79" s="21">
        <f t="shared" si="8"/>
        <v>96750</v>
      </c>
      <c r="AK79" s="86">
        <f t="shared" si="9"/>
        <v>255175.41000000003</v>
      </c>
      <c r="AL79" s="24">
        <f t="shared" si="10"/>
        <v>624223.53</v>
      </c>
      <c r="AM79" s="25">
        <f t="shared" si="11"/>
        <v>424673.8</v>
      </c>
      <c r="AN79" s="16">
        <f t="shared" si="12"/>
        <v>199549.73000000004</v>
      </c>
    </row>
    <row r="80" spans="1:40" ht="15" thickBot="1" x14ac:dyDescent="0.25">
      <c r="A80" s="62" t="s">
        <v>35</v>
      </c>
      <c r="B80" s="62" t="s">
        <v>36</v>
      </c>
      <c r="C80" s="88">
        <v>6117</v>
      </c>
      <c r="D80" s="89" t="s">
        <v>886</v>
      </c>
      <c r="E80" s="56" t="s">
        <v>1656</v>
      </c>
      <c r="F80" s="123">
        <v>636993.47</v>
      </c>
      <c r="G80" s="123">
        <v>23120.5</v>
      </c>
      <c r="H80" s="123">
        <v>10275.549999999999</v>
      </c>
      <c r="J80" s="56">
        <v>351089.96</v>
      </c>
      <c r="K80" s="56">
        <v>32888.67</v>
      </c>
      <c r="M80" s="293">
        <v>0</v>
      </c>
      <c r="N80" s="273">
        <v>24008.17</v>
      </c>
      <c r="Q80" s="56">
        <v>5000</v>
      </c>
      <c r="T80" s="56">
        <v>1940061.77</v>
      </c>
      <c r="U80" s="100">
        <v>646850.96</v>
      </c>
      <c r="X80" s="100">
        <v>341498.5</v>
      </c>
      <c r="Y80" s="100">
        <v>17900</v>
      </c>
      <c r="Z80" s="124">
        <v>497038.5</v>
      </c>
      <c r="AD80" s="124">
        <v>88764.59</v>
      </c>
      <c r="AE80" s="124">
        <v>30431.81</v>
      </c>
      <c r="AI80" s="85">
        <f t="shared" si="7"/>
        <v>670389.52</v>
      </c>
      <c r="AJ80" s="21">
        <f t="shared" si="8"/>
        <v>24008.17</v>
      </c>
      <c r="AK80" s="86">
        <f t="shared" si="9"/>
        <v>646381.35</v>
      </c>
      <c r="AL80" s="24">
        <f t="shared" si="10"/>
        <v>1006249.46</v>
      </c>
      <c r="AM80" s="25">
        <f t="shared" si="11"/>
        <v>616234.9</v>
      </c>
      <c r="AN80" s="16">
        <f t="shared" si="12"/>
        <v>390014.55999999994</v>
      </c>
    </row>
    <row r="81" spans="1:40" ht="15" thickBot="1" x14ac:dyDescent="0.25">
      <c r="A81" s="62" t="s">
        <v>35</v>
      </c>
      <c r="B81" s="62" t="s">
        <v>36</v>
      </c>
      <c r="C81" s="88">
        <v>3261</v>
      </c>
      <c r="D81" s="89" t="s">
        <v>887</v>
      </c>
      <c r="E81" s="56" t="s">
        <v>1657</v>
      </c>
      <c r="F81" s="123">
        <v>319525.12</v>
      </c>
      <c r="G81" s="123">
        <v>20884</v>
      </c>
      <c r="H81" s="123">
        <v>46459.9</v>
      </c>
      <c r="J81" s="56">
        <v>286002</v>
      </c>
      <c r="K81" s="56">
        <v>-250982.21</v>
      </c>
      <c r="M81" s="293">
        <v>347635.7</v>
      </c>
      <c r="N81" s="273">
        <v>122606.67</v>
      </c>
      <c r="O81" s="273">
        <v>1600</v>
      </c>
      <c r="Q81" s="56">
        <v>5000</v>
      </c>
      <c r="T81" s="56">
        <v>2076384.94</v>
      </c>
      <c r="U81" s="100">
        <v>423431.08</v>
      </c>
      <c r="X81" s="100">
        <v>206220</v>
      </c>
      <c r="Z81" s="124">
        <v>289400</v>
      </c>
      <c r="AD81" s="124">
        <v>121444.56</v>
      </c>
      <c r="AE81" s="124">
        <v>19410.66</v>
      </c>
      <c r="AI81" s="85">
        <f t="shared" si="7"/>
        <v>386869.02</v>
      </c>
      <c r="AJ81" s="21">
        <f t="shared" si="8"/>
        <v>471842.37</v>
      </c>
      <c r="AK81" s="86">
        <f t="shared" si="9"/>
        <v>-84973.349999999977</v>
      </c>
      <c r="AL81" s="24">
        <f t="shared" si="10"/>
        <v>629651.08000000007</v>
      </c>
      <c r="AM81" s="25">
        <f t="shared" si="11"/>
        <v>430255.22</v>
      </c>
      <c r="AN81" s="16">
        <f t="shared" si="12"/>
        <v>199395.8600000001</v>
      </c>
    </row>
    <row r="82" spans="1:40" ht="15" thickBot="1" x14ac:dyDescent="0.25">
      <c r="A82" s="62" t="s">
        <v>35</v>
      </c>
      <c r="B82" s="62" t="s">
        <v>36</v>
      </c>
      <c r="C82" s="88">
        <v>2381</v>
      </c>
      <c r="D82" s="89" t="s">
        <v>888</v>
      </c>
      <c r="E82" s="56" t="s">
        <v>1658</v>
      </c>
      <c r="F82" s="123">
        <v>617313.42000000004</v>
      </c>
      <c r="G82" s="123">
        <v>0</v>
      </c>
      <c r="H82" s="123">
        <v>156036.54999999999</v>
      </c>
      <c r="J82" s="56">
        <v>10093.370000000001</v>
      </c>
      <c r="K82" s="56">
        <v>277215.18</v>
      </c>
      <c r="M82" s="293">
        <v>4960</v>
      </c>
      <c r="N82" s="273">
        <v>155606.43</v>
      </c>
      <c r="O82" s="273">
        <v>70000</v>
      </c>
      <c r="Q82" s="56">
        <v>10000</v>
      </c>
      <c r="T82" s="56">
        <v>1879892.65</v>
      </c>
      <c r="U82" s="100">
        <v>478707.77</v>
      </c>
      <c r="X82" s="100">
        <v>138096</v>
      </c>
      <c r="Z82" s="124">
        <v>224916</v>
      </c>
      <c r="AD82" s="124">
        <v>158759.74</v>
      </c>
      <c r="AE82" s="124">
        <v>41119.99</v>
      </c>
      <c r="AI82" s="85">
        <f t="shared" si="7"/>
        <v>773349.97</v>
      </c>
      <c r="AJ82" s="21">
        <f t="shared" si="8"/>
        <v>230566.43</v>
      </c>
      <c r="AK82" s="86">
        <f t="shared" si="9"/>
        <v>542783.54</v>
      </c>
      <c r="AL82" s="24">
        <f t="shared" si="10"/>
        <v>616803.77</v>
      </c>
      <c r="AM82" s="25">
        <f t="shared" si="11"/>
        <v>424795.73</v>
      </c>
      <c r="AN82" s="16">
        <f t="shared" si="12"/>
        <v>192008.04000000004</v>
      </c>
    </row>
    <row r="83" spans="1:40" ht="15" thickBot="1" x14ac:dyDescent="0.25">
      <c r="A83" s="62" t="s">
        <v>35</v>
      </c>
      <c r="B83" s="62" t="s">
        <v>36</v>
      </c>
      <c r="C83" s="88">
        <v>2712</v>
      </c>
      <c r="D83" s="89" t="s">
        <v>889</v>
      </c>
      <c r="E83" s="56" t="s">
        <v>1659</v>
      </c>
      <c r="F83" s="123">
        <v>390364.25</v>
      </c>
      <c r="G83" s="123">
        <v>59255.45</v>
      </c>
      <c r="H83" s="123">
        <v>14552.97</v>
      </c>
      <c r="J83" s="56">
        <v>304577.25</v>
      </c>
      <c r="K83" s="56">
        <v>238490.7</v>
      </c>
      <c r="M83" s="293">
        <v>0</v>
      </c>
      <c r="N83" s="273">
        <v>76436.28</v>
      </c>
      <c r="O83" s="273">
        <v>67580</v>
      </c>
      <c r="P83" s="273">
        <v>11.8</v>
      </c>
      <c r="T83" s="56">
        <v>1840507.51</v>
      </c>
      <c r="U83" s="100">
        <v>324535.25</v>
      </c>
      <c r="X83" s="100">
        <v>354235</v>
      </c>
      <c r="Z83" s="124">
        <v>433395</v>
      </c>
      <c r="AD83" s="124">
        <v>76909.14</v>
      </c>
      <c r="AE83" s="124">
        <v>16882.34</v>
      </c>
      <c r="AI83" s="85">
        <f t="shared" si="7"/>
        <v>464172.67</v>
      </c>
      <c r="AJ83" s="21">
        <f t="shared" si="8"/>
        <v>144028.07999999999</v>
      </c>
      <c r="AK83" s="86">
        <f t="shared" si="9"/>
        <v>320144.58999999997</v>
      </c>
      <c r="AL83" s="24">
        <f t="shared" si="10"/>
        <v>678770.25</v>
      </c>
      <c r="AM83" s="25">
        <f t="shared" si="11"/>
        <v>527186.48</v>
      </c>
      <c r="AN83" s="16">
        <f t="shared" si="12"/>
        <v>151583.77000000002</v>
      </c>
    </row>
    <row r="84" spans="1:40" ht="15" thickBot="1" x14ac:dyDescent="0.25">
      <c r="A84" s="62" t="s">
        <v>35</v>
      </c>
      <c r="B84" s="62" t="s">
        <v>36</v>
      </c>
      <c r="C84" s="88">
        <v>1686</v>
      </c>
      <c r="D84" s="89" t="s">
        <v>890</v>
      </c>
      <c r="E84" s="56" t="s">
        <v>1660</v>
      </c>
      <c r="F84" s="123">
        <v>189557.62</v>
      </c>
      <c r="G84" s="123">
        <v>16561</v>
      </c>
      <c r="H84" s="123">
        <v>52652.81</v>
      </c>
      <c r="J84" s="56">
        <v>720856.04</v>
      </c>
      <c r="K84" s="56">
        <v>71447.55</v>
      </c>
      <c r="M84" s="293">
        <v>48055</v>
      </c>
      <c r="N84" s="273">
        <v>10764.84</v>
      </c>
      <c r="O84" s="273">
        <v>5000</v>
      </c>
      <c r="P84" s="273">
        <v>67500</v>
      </c>
      <c r="S84" s="56">
        <v>-500.27</v>
      </c>
      <c r="T84" s="56">
        <v>2651073.88</v>
      </c>
      <c r="U84" s="100">
        <v>373437.82</v>
      </c>
      <c r="X84" s="100">
        <v>139373</v>
      </c>
      <c r="Z84" s="124">
        <v>214313</v>
      </c>
      <c r="AD84" s="124">
        <v>61635.54</v>
      </c>
      <c r="AE84" s="124">
        <v>12664.78</v>
      </c>
      <c r="AI84" s="85">
        <f t="shared" si="7"/>
        <v>258771.43</v>
      </c>
      <c r="AJ84" s="21">
        <f t="shared" si="8"/>
        <v>131319.84</v>
      </c>
      <c r="AK84" s="86">
        <f t="shared" si="9"/>
        <v>127451.59</v>
      </c>
      <c r="AL84" s="24">
        <f t="shared" si="10"/>
        <v>512810.82</v>
      </c>
      <c r="AM84" s="25">
        <f t="shared" si="11"/>
        <v>288613.32</v>
      </c>
      <c r="AN84" s="16">
        <f t="shared" si="12"/>
        <v>224197.5</v>
      </c>
    </row>
    <row r="85" spans="1:40" ht="15" thickBot="1" x14ac:dyDescent="0.25">
      <c r="A85" s="62" t="s">
        <v>35</v>
      </c>
      <c r="B85" s="62" t="s">
        <v>36</v>
      </c>
      <c r="C85" s="88">
        <v>2512</v>
      </c>
      <c r="D85" s="89" t="s">
        <v>891</v>
      </c>
      <c r="E85" s="56" t="s">
        <v>1771</v>
      </c>
      <c r="F85" s="123">
        <v>323291.34999999998</v>
      </c>
      <c r="G85" s="123">
        <v>16654</v>
      </c>
      <c r="H85" s="123">
        <v>11560.75</v>
      </c>
      <c r="J85" s="56">
        <v>471150.55</v>
      </c>
      <c r="K85" s="56">
        <v>230145.28</v>
      </c>
      <c r="M85" s="293">
        <v>0</v>
      </c>
      <c r="N85" s="273">
        <v>37400</v>
      </c>
      <c r="O85" s="273">
        <v>42500</v>
      </c>
      <c r="Q85" s="56">
        <v>15000</v>
      </c>
      <c r="T85" s="56">
        <v>3200752.69</v>
      </c>
      <c r="U85" s="100">
        <v>466226</v>
      </c>
      <c r="X85" s="100">
        <v>132158</v>
      </c>
      <c r="Z85" s="124">
        <v>234178</v>
      </c>
      <c r="AD85" s="124">
        <v>72460.160000000003</v>
      </c>
      <c r="AE85" s="124">
        <v>48408.06</v>
      </c>
      <c r="AI85" s="85">
        <f t="shared" si="7"/>
        <v>351506.1</v>
      </c>
      <c r="AJ85" s="21">
        <f t="shared" si="8"/>
        <v>79900</v>
      </c>
      <c r="AK85" s="86">
        <f t="shared" si="9"/>
        <v>271606.09999999998</v>
      </c>
      <c r="AL85" s="24">
        <f t="shared" si="10"/>
        <v>598384</v>
      </c>
      <c r="AM85" s="25">
        <f t="shared" si="11"/>
        <v>355046.22000000003</v>
      </c>
      <c r="AN85" s="16">
        <f t="shared" si="12"/>
        <v>243337.77999999997</v>
      </c>
    </row>
    <row r="86" spans="1:40" ht="15" thickBot="1" x14ac:dyDescent="0.25">
      <c r="A86" s="62" t="s">
        <v>315</v>
      </c>
      <c r="B86" s="62" t="s">
        <v>46</v>
      </c>
      <c r="C86" s="88">
        <v>3664</v>
      </c>
      <c r="D86" s="89" t="s">
        <v>892</v>
      </c>
      <c r="E86" s="56" t="s">
        <v>1661</v>
      </c>
      <c r="F86" s="123">
        <v>1036786.89</v>
      </c>
      <c r="G86" s="123">
        <v>15742</v>
      </c>
      <c r="H86" s="123">
        <v>47568.27</v>
      </c>
      <c r="J86" s="56">
        <v>238748.09</v>
      </c>
      <c r="K86" s="56">
        <v>1045691.86</v>
      </c>
      <c r="M86" s="293">
        <v>1000</v>
      </c>
      <c r="N86" s="273">
        <v>40228.49</v>
      </c>
      <c r="P86" s="273">
        <v>16.32</v>
      </c>
      <c r="Q86" s="56">
        <v>376748</v>
      </c>
      <c r="S86" s="56">
        <v>-68203.58</v>
      </c>
      <c r="T86" s="56">
        <v>1975689.39</v>
      </c>
      <c r="U86" s="100">
        <v>246227.15</v>
      </c>
      <c r="X86" s="100">
        <v>257578</v>
      </c>
      <c r="Z86" s="124">
        <v>389248</v>
      </c>
      <c r="AD86" s="124">
        <v>86092.43</v>
      </c>
      <c r="AE86" s="124">
        <v>77420.56</v>
      </c>
      <c r="AI86" s="85">
        <f t="shared" si="7"/>
        <v>1100097.1600000001</v>
      </c>
      <c r="AJ86" s="21">
        <f t="shared" si="8"/>
        <v>41244.81</v>
      </c>
      <c r="AK86" s="86">
        <f t="shared" si="9"/>
        <v>1058852.3500000001</v>
      </c>
      <c r="AL86" s="24">
        <f t="shared" si="10"/>
        <v>503805.15</v>
      </c>
      <c r="AM86" s="25">
        <f t="shared" si="11"/>
        <v>552760.99</v>
      </c>
      <c r="AN86" s="16">
        <f t="shared" si="12"/>
        <v>-48955.839999999967</v>
      </c>
    </row>
    <row r="87" spans="1:40" ht="15" thickBot="1" x14ac:dyDescent="0.25">
      <c r="A87" s="62" t="s">
        <v>315</v>
      </c>
      <c r="B87" s="62" t="s">
        <v>46</v>
      </c>
      <c r="C87" s="88">
        <v>7927</v>
      </c>
      <c r="D87" s="89" t="s">
        <v>893</v>
      </c>
      <c r="E87" s="56" t="s">
        <v>1662</v>
      </c>
      <c r="F87" s="123">
        <v>1624695.15</v>
      </c>
      <c r="G87" s="123">
        <v>77477.2</v>
      </c>
      <c r="H87" s="123">
        <v>114691.46</v>
      </c>
      <c r="J87" s="56">
        <v>1809510.63</v>
      </c>
      <c r="K87" s="56">
        <v>867876.44</v>
      </c>
      <c r="M87" s="293">
        <v>2000</v>
      </c>
      <c r="N87" s="273">
        <v>52463.64</v>
      </c>
      <c r="P87" s="273">
        <v>107.4</v>
      </c>
      <c r="S87" s="56">
        <v>1289175.2</v>
      </c>
      <c r="T87" s="56">
        <v>3812204.74</v>
      </c>
      <c r="U87" s="100">
        <v>519874.37</v>
      </c>
      <c r="W87" s="100">
        <v>0.35</v>
      </c>
      <c r="X87" s="100">
        <v>212044</v>
      </c>
      <c r="Y87" s="100">
        <v>6000</v>
      </c>
      <c r="Z87" s="124">
        <v>379284</v>
      </c>
      <c r="AD87" s="124">
        <v>210938.16</v>
      </c>
      <c r="AE87" s="124">
        <v>108286.28</v>
      </c>
      <c r="AI87" s="85">
        <f t="shared" si="7"/>
        <v>1816863.8099999998</v>
      </c>
      <c r="AJ87" s="21">
        <f t="shared" si="8"/>
        <v>54571.040000000001</v>
      </c>
      <c r="AK87" s="86">
        <f t="shared" si="9"/>
        <v>1762292.7699999998</v>
      </c>
      <c r="AL87" s="24">
        <f t="shared" si="10"/>
        <v>737918.72</v>
      </c>
      <c r="AM87" s="25">
        <f t="shared" si="11"/>
        <v>698508.44000000006</v>
      </c>
      <c r="AN87" s="16">
        <f t="shared" si="12"/>
        <v>39410.279999999912</v>
      </c>
    </row>
    <row r="88" spans="1:40" ht="15" thickBot="1" x14ac:dyDescent="0.25">
      <c r="A88" s="62" t="s">
        <v>315</v>
      </c>
      <c r="B88" s="62" t="s">
        <v>46</v>
      </c>
      <c r="C88" s="88">
        <v>7609</v>
      </c>
      <c r="D88" s="89" t="s">
        <v>894</v>
      </c>
      <c r="E88" s="56" t="s">
        <v>1663</v>
      </c>
      <c r="F88" s="123">
        <v>1153174.0900000001</v>
      </c>
      <c r="G88" s="123">
        <v>24138</v>
      </c>
      <c r="H88" s="123">
        <v>33256.660000000003</v>
      </c>
      <c r="J88" s="56">
        <v>1771180.17</v>
      </c>
      <c r="K88" s="56">
        <v>715342.4</v>
      </c>
      <c r="M88" s="293">
        <v>6267</v>
      </c>
      <c r="N88" s="273">
        <v>65139.9</v>
      </c>
      <c r="P88" s="273">
        <v>75.88</v>
      </c>
      <c r="Q88" s="56">
        <v>6800</v>
      </c>
      <c r="S88" s="56">
        <v>472685.76</v>
      </c>
      <c r="T88" s="56">
        <v>3564237.85</v>
      </c>
      <c r="U88" s="100">
        <v>458695.81</v>
      </c>
      <c r="W88" s="100">
        <v>3.75</v>
      </c>
      <c r="X88" s="100">
        <v>215453.8</v>
      </c>
      <c r="Y88" s="100">
        <v>3000</v>
      </c>
      <c r="Z88" s="124">
        <v>394133.8</v>
      </c>
      <c r="AD88" s="124">
        <v>195738.85</v>
      </c>
      <c r="AE88" s="124">
        <v>69171.22</v>
      </c>
      <c r="AI88" s="85">
        <f t="shared" si="7"/>
        <v>1210568.75</v>
      </c>
      <c r="AJ88" s="21">
        <f t="shared" si="8"/>
        <v>71482.78</v>
      </c>
      <c r="AK88" s="86">
        <f t="shared" si="9"/>
        <v>1139085.97</v>
      </c>
      <c r="AL88" s="24">
        <f t="shared" si="10"/>
        <v>677153.36</v>
      </c>
      <c r="AM88" s="25">
        <f t="shared" si="11"/>
        <v>659043.87</v>
      </c>
      <c r="AN88" s="16">
        <f t="shared" si="12"/>
        <v>18109.489999999991</v>
      </c>
    </row>
    <row r="89" spans="1:40" ht="15" thickBot="1" x14ac:dyDescent="0.25">
      <c r="A89" s="62" t="s">
        <v>315</v>
      </c>
      <c r="B89" s="62" t="s">
        <v>46</v>
      </c>
      <c r="C89" s="88">
        <v>6471</v>
      </c>
      <c r="D89" s="89" t="s">
        <v>895</v>
      </c>
      <c r="E89" s="56" t="s">
        <v>1664</v>
      </c>
      <c r="F89" s="123">
        <v>1108346.1200000001</v>
      </c>
      <c r="G89" s="123">
        <v>43393.5</v>
      </c>
      <c r="H89" s="123">
        <v>87514.02</v>
      </c>
      <c r="J89" s="56">
        <v>1071225.51</v>
      </c>
      <c r="K89" s="56">
        <v>504938.38</v>
      </c>
      <c r="M89" s="293">
        <v>700</v>
      </c>
      <c r="N89" s="273">
        <v>47127.360000000001</v>
      </c>
      <c r="P89" s="273">
        <v>0</v>
      </c>
      <c r="Q89" s="56">
        <v>81899.09</v>
      </c>
      <c r="S89" s="56">
        <v>354100.5</v>
      </c>
      <c r="T89" s="56">
        <v>2080906</v>
      </c>
      <c r="U89" s="100">
        <v>330019.21999999997</v>
      </c>
      <c r="V89" s="100">
        <v>19780</v>
      </c>
      <c r="W89" s="100">
        <v>0.45</v>
      </c>
      <c r="X89" s="100">
        <v>393167.8</v>
      </c>
      <c r="Y89" s="100">
        <v>14000</v>
      </c>
      <c r="Z89" s="124">
        <v>531067.80000000005</v>
      </c>
      <c r="AB89" s="124">
        <v>420</v>
      </c>
      <c r="AD89" s="124">
        <v>176555.85</v>
      </c>
      <c r="AE89" s="124">
        <v>60106.96</v>
      </c>
      <c r="AI89" s="85">
        <f t="shared" si="7"/>
        <v>1239253.6400000001</v>
      </c>
      <c r="AJ89" s="21">
        <f t="shared" si="8"/>
        <v>47827.360000000001</v>
      </c>
      <c r="AK89" s="86">
        <f t="shared" si="9"/>
        <v>1191426.28</v>
      </c>
      <c r="AL89" s="24">
        <f t="shared" si="10"/>
        <v>756967.47</v>
      </c>
      <c r="AM89" s="25">
        <f t="shared" si="11"/>
        <v>768150.61</v>
      </c>
      <c r="AN89" s="16">
        <f t="shared" si="12"/>
        <v>-11183.140000000014</v>
      </c>
    </row>
    <row r="90" spans="1:40" ht="15" thickBot="1" x14ac:dyDescent="0.25">
      <c r="A90" s="62" t="s">
        <v>315</v>
      </c>
      <c r="B90" s="62" t="s">
        <v>46</v>
      </c>
      <c r="C90" s="88">
        <v>4146</v>
      </c>
      <c r="D90" s="89" t="s">
        <v>896</v>
      </c>
      <c r="E90" s="56" t="s">
        <v>1665</v>
      </c>
      <c r="F90" s="123">
        <v>804215.96</v>
      </c>
      <c r="G90" s="123">
        <v>17966.5</v>
      </c>
      <c r="H90" s="123">
        <v>147679.14000000001</v>
      </c>
      <c r="J90" s="56">
        <v>1062782.03</v>
      </c>
      <c r="K90" s="56">
        <v>371052.87</v>
      </c>
      <c r="M90" s="293">
        <v>0</v>
      </c>
      <c r="N90" s="273">
        <v>32351.55</v>
      </c>
      <c r="P90" s="273">
        <v>15</v>
      </c>
      <c r="S90" s="56">
        <v>-54645.36</v>
      </c>
      <c r="T90" s="56">
        <v>2304026.96</v>
      </c>
      <c r="U90" s="100">
        <v>511943.09</v>
      </c>
      <c r="X90" s="100">
        <v>94982.5</v>
      </c>
      <c r="Z90" s="124">
        <v>207622.5</v>
      </c>
      <c r="AD90" s="124">
        <v>116298.09</v>
      </c>
      <c r="AE90" s="124">
        <v>43708.76</v>
      </c>
      <c r="AI90" s="85">
        <f t="shared" si="7"/>
        <v>969861.6</v>
      </c>
      <c r="AJ90" s="21">
        <f t="shared" si="8"/>
        <v>32366.55</v>
      </c>
      <c r="AK90" s="86">
        <f t="shared" si="9"/>
        <v>937495.04999999993</v>
      </c>
      <c r="AL90" s="24">
        <f t="shared" si="10"/>
        <v>606925.59000000008</v>
      </c>
      <c r="AM90" s="25">
        <f t="shared" si="11"/>
        <v>367629.35</v>
      </c>
      <c r="AN90" s="16">
        <f t="shared" si="12"/>
        <v>239296.24000000011</v>
      </c>
    </row>
    <row r="91" spans="1:40" ht="15" thickBot="1" x14ac:dyDescent="0.25">
      <c r="A91" s="62" t="s">
        <v>315</v>
      </c>
      <c r="B91" s="62" t="s">
        <v>46</v>
      </c>
      <c r="C91" s="88">
        <v>8209</v>
      </c>
      <c r="D91" s="89" t="s">
        <v>897</v>
      </c>
      <c r="E91" s="56" t="s">
        <v>1666</v>
      </c>
      <c r="F91" s="123">
        <v>1039866.32</v>
      </c>
      <c r="G91" s="123">
        <v>75774.75</v>
      </c>
      <c r="H91" s="123">
        <v>106520.53</v>
      </c>
      <c r="J91" s="56">
        <v>683163.45</v>
      </c>
      <c r="K91" s="56">
        <v>1015433.73</v>
      </c>
      <c r="M91" s="293">
        <v>0</v>
      </c>
      <c r="N91" s="273">
        <v>69601.31</v>
      </c>
      <c r="P91" s="273">
        <v>30450</v>
      </c>
      <c r="Q91" s="56">
        <v>4350</v>
      </c>
      <c r="S91" s="56">
        <v>324510.75</v>
      </c>
      <c r="T91" s="56">
        <v>2345661.54</v>
      </c>
      <c r="U91" s="100">
        <v>603505.11</v>
      </c>
      <c r="X91" s="100">
        <v>281953</v>
      </c>
      <c r="Y91" s="100">
        <v>5043.25</v>
      </c>
      <c r="Z91" s="124">
        <v>443536.25</v>
      </c>
      <c r="AD91" s="124">
        <v>222490.57</v>
      </c>
      <c r="AE91" s="124">
        <v>65928.88</v>
      </c>
      <c r="AI91" s="85">
        <f t="shared" si="7"/>
        <v>1222161.5999999999</v>
      </c>
      <c r="AJ91" s="21">
        <f t="shared" si="8"/>
        <v>100051.31</v>
      </c>
      <c r="AK91" s="86">
        <f t="shared" si="9"/>
        <v>1122110.2899999998</v>
      </c>
      <c r="AL91" s="24">
        <f t="shared" si="10"/>
        <v>890501.36</v>
      </c>
      <c r="AM91" s="25">
        <f t="shared" si="11"/>
        <v>731955.70000000007</v>
      </c>
      <c r="AN91" s="16">
        <f t="shared" si="12"/>
        <v>158545.65999999992</v>
      </c>
    </row>
    <row r="92" spans="1:40" ht="15" thickBot="1" x14ac:dyDescent="0.25">
      <c r="A92" s="62" t="s">
        <v>315</v>
      </c>
      <c r="B92" s="62" t="s">
        <v>46</v>
      </c>
      <c r="C92" s="88">
        <v>4164</v>
      </c>
      <c r="D92" s="89" t="s">
        <v>898</v>
      </c>
      <c r="E92" s="56" t="s">
        <v>1667</v>
      </c>
      <c r="F92" s="123">
        <v>479318.84</v>
      </c>
      <c r="G92" s="123">
        <v>27696.75</v>
      </c>
      <c r="H92" s="123">
        <v>72534.720000000001</v>
      </c>
      <c r="J92" s="56">
        <v>827524.11</v>
      </c>
      <c r="K92" s="56">
        <v>312500.81</v>
      </c>
      <c r="M92" s="293">
        <v>3000</v>
      </c>
      <c r="N92" s="273">
        <v>45069.97</v>
      </c>
      <c r="P92" s="273">
        <v>148263.07999999999</v>
      </c>
      <c r="Q92" s="56">
        <v>2031</v>
      </c>
      <c r="S92" s="56">
        <v>67462.77</v>
      </c>
      <c r="T92" s="56">
        <v>4378498.51</v>
      </c>
      <c r="U92" s="100">
        <v>299747.90999999997</v>
      </c>
      <c r="X92" s="100">
        <v>354984</v>
      </c>
      <c r="Z92" s="124">
        <v>481064</v>
      </c>
      <c r="AD92" s="124">
        <v>119427.33</v>
      </c>
      <c r="AE92" s="124">
        <v>57243.64</v>
      </c>
      <c r="AI92" s="85">
        <f t="shared" si="7"/>
        <v>579550.31000000006</v>
      </c>
      <c r="AJ92" s="21">
        <f t="shared" si="8"/>
        <v>196333.05</v>
      </c>
      <c r="AK92" s="86">
        <f t="shared" si="9"/>
        <v>383217.26000000007</v>
      </c>
      <c r="AL92" s="24">
        <f t="shared" si="10"/>
        <v>654731.90999999992</v>
      </c>
      <c r="AM92" s="25">
        <f t="shared" si="11"/>
        <v>657734.97</v>
      </c>
      <c r="AN92" s="16">
        <f t="shared" si="12"/>
        <v>-3003.0600000000559</v>
      </c>
    </row>
    <row r="93" spans="1:40" ht="15" thickBot="1" x14ac:dyDescent="0.25">
      <c r="A93" s="62" t="s">
        <v>315</v>
      </c>
      <c r="B93" s="62" t="s">
        <v>46</v>
      </c>
      <c r="C93" s="88">
        <v>5920</v>
      </c>
      <c r="D93" s="89" t="s">
        <v>899</v>
      </c>
      <c r="E93" s="56" t="s">
        <v>1668</v>
      </c>
      <c r="F93" s="123">
        <v>659340.53</v>
      </c>
      <c r="G93" s="123">
        <v>74246</v>
      </c>
      <c r="H93" s="123">
        <v>61039.05</v>
      </c>
      <c r="J93" s="56">
        <v>1165158.22</v>
      </c>
      <c r="K93" s="56">
        <v>473723.93</v>
      </c>
      <c r="M93" s="293">
        <v>1200</v>
      </c>
      <c r="N93" s="273">
        <v>57524.15</v>
      </c>
      <c r="P93" s="273">
        <v>14800</v>
      </c>
      <c r="Q93" s="56">
        <v>2304</v>
      </c>
      <c r="S93" s="56">
        <v>-200311.89</v>
      </c>
      <c r="U93" s="100">
        <v>362763.95</v>
      </c>
      <c r="V93" s="100">
        <v>21800</v>
      </c>
      <c r="W93" s="100">
        <v>5.99</v>
      </c>
      <c r="X93" s="100">
        <v>402821</v>
      </c>
      <c r="Z93" s="124">
        <v>548621</v>
      </c>
      <c r="AD93" s="124">
        <v>154555</v>
      </c>
      <c r="AE93" s="124">
        <v>57958.77</v>
      </c>
      <c r="AI93" s="85">
        <f t="shared" si="7"/>
        <v>794625.58000000007</v>
      </c>
      <c r="AJ93" s="21">
        <f t="shared" si="8"/>
        <v>73524.149999999994</v>
      </c>
      <c r="AK93" s="86">
        <f t="shared" si="9"/>
        <v>721101.43</v>
      </c>
      <c r="AL93" s="24">
        <f t="shared" si="10"/>
        <v>787390.94</v>
      </c>
      <c r="AM93" s="25">
        <f t="shared" si="11"/>
        <v>761134.77</v>
      </c>
      <c r="AN93" s="16">
        <f t="shared" si="12"/>
        <v>26256.169999999925</v>
      </c>
    </row>
    <row r="94" spans="1:40" ht="15" thickBot="1" x14ac:dyDescent="0.25">
      <c r="A94" s="62" t="s">
        <v>315</v>
      </c>
      <c r="B94" s="62" t="s">
        <v>46</v>
      </c>
      <c r="C94" s="88">
        <v>4614</v>
      </c>
      <c r="D94" s="89" t="s">
        <v>900</v>
      </c>
      <c r="E94" s="56" t="s">
        <v>1669</v>
      </c>
      <c r="F94" s="123">
        <v>434185.41</v>
      </c>
      <c r="G94" s="123">
        <v>35041.5</v>
      </c>
      <c r="H94" s="123">
        <v>83857</v>
      </c>
      <c r="J94" s="56">
        <v>893876.28</v>
      </c>
      <c r="K94" s="56">
        <v>680649.64</v>
      </c>
      <c r="M94" s="293">
        <v>2000</v>
      </c>
      <c r="N94" s="273">
        <v>107342.91</v>
      </c>
      <c r="P94" s="273">
        <v>78877.38</v>
      </c>
      <c r="Q94" s="56">
        <v>105131</v>
      </c>
      <c r="S94" s="56">
        <v>83653.66</v>
      </c>
      <c r="T94" s="56">
        <v>2028099.35</v>
      </c>
      <c r="U94" s="100">
        <v>414889.94</v>
      </c>
      <c r="W94" s="100">
        <v>0.03</v>
      </c>
      <c r="X94" s="100">
        <v>330334</v>
      </c>
      <c r="Y94" s="100">
        <v>3000</v>
      </c>
      <c r="Z94" s="124">
        <v>472302</v>
      </c>
      <c r="AD94" s="124">
        <v>126269.61</v>
      </c>
      <c r="AE94" s="124">
        <v>53085.3</v>
      </c>
      <c r="AI94" s="85">
        <f t="shared" si="7"/>
        <v>553083.90999999992</v>
      </c>
      <c r="AJ94" s="21">
        <f t="shared" si="8"/>
        <v>188220.29</v>
      </c>
      <c r="AK94" s="86">
        <f t="shared" si="9"/>
        <v>364863.61999999988</v>
      </c>
      <c r="AL94" s="24">
        <f t="shared" si="10"/>
        <v>748223.97</v>
      </c>
      <c r="AM94" s="25">
        <f t="shared" si="11"/>
        <v>651656.91</v>
      </c>
      <c r="AN94" s="16">
        <f t="shared" si="12"/>
        <v>96567.059999999939</v>
      </c>
    </row>
    <row r="95" spans="1:40" ht="15" thickBot="1" x14ac:dyDescent="0.25">
      <c r="A95" s="62" t="s">
        <v>315</v>
      </c>
      <c r="B95" s="62" t="s">
        <v>46</v>
      </c>
      <c r="C95" s="88">
        <v>6523</v>
      </c>
      <c r="D95" s="89" t="s">
        <v>901</v>
      </c>
      <c r="E95" s="56" t="s">
        <v>1670</v>
      </c>
      <c r="F95" s="123">
        <v>409769.23</v>
      </c>
      <c r="G95" s="123">
        <v>29970</v>
      </c>
      <c r="H95" s="123">
        <v>101913.65</v>
      </c>
      <c r="J95" s="56">
        <v>1923723.65</v>
      </c>
      <c r="K95" s="56">
        <v>245580.97</v>
      </c>
      <c r="M95" s="293">
        <v>1300</v>
      </c>
      <c r="N95" s="273">
        <v>71933.740000000005</v>
      </c>
      <c r="O95" s="273">
        <v>79524</v>
      </c>
      <c r="P95" s="273">
        <v>50.38</v>
      </c>
      <c r="Q95" s="56">
        <v>41718</v>
      </c>
      <c r="S95" s="56">
        <v>-494673.89</v>
      </c>
      <c r="T95" s="56">
        <v>4808766.24</v>
      </c>
      <c r="U95" s="100">
        <v>609358.36</v>
      </c>
      <c r="X95" s="100">
        <v>250750</v>
      </c>
      <c r="Y95" s="100">
        <v>5000</v>
      </c>
      <c r="Z95" s="124">
        <v>425190</v>
      </c>
      <c r="AD95" s="124">
        <v>184736.06</v>
      </c>
      <c r="AE95" s="124">
        <v>79498.600000000006</v>
      </c>
      <c r="AI95" s="85">
        <f t="shared" si="7"/>
        <v>541652.88</v>
      </c>
      <c r="AJ95" s="21">
        <f t="shared" si="8"/>
        <v>152808.12</v>
      </c>
      <c r="AK95" s="86">
        <f t="shared" si="9"/>
        <v>388844.76</v>
      </c>
      <c r="AL95" s="24">
        <f t="shared" si="10"/>
        <v>865108.36</v>
      </c>
      <c r="AM95" s="25">
        <f t="shared" si="11"/>
        <v>689424.66</v>
      </c>
      <c r="AN95" s="16">
        <f t="shared" si="12"/>
        <v>175683.69999999995</v>
      </c>
    </row>
    <row r="96" spans="1:40" ht="15" thickBot="1" x14ac:dyDescent="0.25">
      <c r="A96" s="62" t="s">
        <v>315</v>
      </c>
      <c r="B96" s="62" t="s">
        <v>46</v>
      </c>
      <c r="C96" s="88">
        <v>4131</v>
      </c>
      <c r="D96" s="89" t="s">
        <v>902</v>
      </c>
      <c r="E96" s="56" t="s">
        <v>1671</v>
      </c>
      <c r="F96" s="123">
        <v>332089.58</v>
      </c>
      <c r="G96" s="123">
        <v>70199.5</v>
      </c>
      <c r="H96" s="123">
        <v>48593.11</v>
      </c>
      <c r="J96" s="56">
        <v>1060426.0900000001</v>
      </c>
      <c r="K96" s="56">
        <v>476315.1</v>
      </c>
      <c r="M96" s="293">
        <v>4500</v>
      </c>
      <c r="N96" s="273">
        <v>27212.62</v>
      </c>
      <c r="P96" s="273">
        <v>9064.02</v>
      </c>
      <c r="Q96" s="56">
        <v>33147</v>
      </c>
      <c r="S96" s="56">
        <v>89715.19</v>
      </c>
      <c r="T96" s="56">
        <v>2574871.5499999998</v>
      </c>
      <c r="U96" s="100">
        <v>431131.74</v>
      </c>
      <c r="V96" s="100">
        <v>30118</v>
      </c>
      <c r="X96" s="100">
        <v>349066.2</v>
      </c>
      <c r="Y96" s="100">
        <v>17000</v>
      </c>
      <c r="Z96" s="124">
        <v>449106.2</v>
      </c>
      <c r="AD96" s="124">
        <v>112351.6</v>
      </c>
      <c r="AE96" s="124">
        <v>50687.74</v>
      </c>
      <c r="AI96" s="85">
        <f t="shared" si="7"/>
        <v>450882.19</v>
      </c>
      <c r="AJ96" s="21">
        <f t="shared" si="8"/>
        <v>40776.639999999999</v>
      </c>
      <c r="AK96" s="86">
        <f t="shared" si="9"/>
        <v>410105.55</v>
      </c>
      <c r="AL96" s="24">
        <f t="shared" si="10"/>
        <v>827315.94</v>
      </c>
      <c r="AM96" s="25">
        <f t="shared" si="11"/>
        <v>612145.54</v>
      </c>
      <c r="AN96" s="16">
        <f t="shared" si="12"/>
        <v>215170.39999999991</v>
      </c>
    </row>
    <row r="97" spans="1:40" ht="15" thickBot="1" x14ac:dyDescent="0.25">
      <c r="A97" s="62" t="s">
        <v>315</v>
      </c>
      <c r="B97" s="62" t="s">
        <v>46</v>
      </c>
      <c r="C97" s="88">
        <v>5378</v>
      </c>
      <c r="D97" s="89" t="s">
        <v>903</v>
      </c>
      <c r="E97" s="56" t="s">
        <v>1672</v>
      </c>
      <c r="F97" s="123">
        <v>458295.85</v>
      </c>
      <c r="G97" s="123">
        <v>5963.8</v>
      </c>
      <c r="H97" s="123">
        <v>91198.7</v>
      </c>
      <c r="J97" s="56">
        <v>1153413.9099999999</v>
      </c>
      <c r="K97" s="56">
        <v>363226.09</v>
      </c>
      <c r="M97" s="293">
        <v>198912</v>
      </c>
      <c r="N97" s="273">
        <v>184095.35</v>
      </c>
      <c r="O97" s="273">
        <v>144600</v>
      </c>
      <c r="P97" s="273">
        <v>153.16999999999999</v>
      </c>
      <c r="Q97" s="56">
        <v>55158.03</v>
      </c>
      <c r="S97" s="56">
        <v>-279167.78000000003</v>
      </c>
      <c r="T97" s="56">
        <v>2326634.9900000002</v>
      </c>
      <c r="U97" s="100">
        <v>259767.44</v>
      </c>
      <c r="X97" s="100">
        <v>356376.9</v>
      </c>
      <c r="Z97" s="124">
        <v>438216.9</v>
      </c>
      <c r="AD97" s="124">
        <v>85392.639999999999</v>
      </c>
      <c r="AE97" s="124">
        <v>37036.870000000003</v>
      </c>
      <c r="AI97" s="85">
        <f t="shared" si="7"/>
        <v>555458.35</v>
      </c>
      <c r="AJ97" s="21">
        <f t="shared" si="8"/>
        <v>527760.52</v>
      </c>
      <c r="AK97" s="86">
        <f t="shared" si="9"/>
        <v>27697.829999999958</v>
      </c>
      <c r="AL97" s="24">
        <f t="shared" si="10"/>
        <v>616144.34000000008</v>
      </c>
      <c r="AM97" s="25">
        <f t="shared" si="11"/>
        <v>560646.41</v>
      </c>
      <c r="AN97" s="16">
        <f t="shared" si="12"/>
        <v>55497.930000000051</v>
      </c>
    </row>
    <row r="98" spans="1:40" ht="15" thickBot="1" x14ac:dyDescent="0.25">
      <c r="A98" s="62" t="s">
        <v>315</v>
      </c>
      <c r="B98" s="62" t="s">
        <v>46</v>
      </c>
      <c r="C98" s="88">
        <v>4212</v>
      </c>
      <c r="D98" s="89" t="s">
        <v>904</v>
      </c>
      <c r="E98" s="56" t="s">
        <v>1673</v>
      </c>
      <c r="F98" s="123">
        <v>599489.16</v>
      </c>
      <c r="G98" s="123">
        <v>201665</v>
      </c>
      <c r="H98" s="123">
        <v>80134.84</v>
      </c>
      <c r="J98" s="56">
        <v>1194897.76</v>
      </c>
      <c r="K98" s="56">
        <v>620229.1</v>
      </c>
      <c r="M98" s="293">
        <v>5530</v>
      </c>
      <c r="N98" s="273">
        <v>48643.71</v>
      </c>
      <c r="P98" s="273">
        <v>22.71</v>
      </c>
      <c r="Q98" s="56">
        <v>222200</v>
      </c>
      <c r="S98" s="56">
        <v>291364.17</v>
      </c>
      <c r="T98" s="56">
        <v>2310530.36</v>
      </c>
      <c r="U98" s="100">
        <v>460484.55</v>
      </c>
      <c r="W98" s="100">
        <v>4.4800000000000004</v>
      </c>
      <c r="X98" s="100">
        <v>247294.61</v>
      </c>
      <c r="Y98" s="100">
        <v>80583.25</v>
      </c>
      <c r="Z98" s="124">
        <v>422014.61</v>
      </c>
      <c r="AD98" s="124">
        <v>116965.46</v>
      </c>
      <c r="AE98" s="124">
        <v>51224.54</v>
      </c>
      <c r="AI98" s="85">
        <f t="shared" si="7"/>
        <v>881289</v>
      </c>
      <c r="AJ98" s="21">
        <f t="shared" si="8"/>
        <v>54196.42</v>
      </c>
      <c r="AK98" s="86">
        <f t="shared" si="9"/>
        <v>827092.58</v>
      </c>
      <c r="AL98" s="24">
        <f t="shared" si="10"/>
        <v>788366.8899999999</v>
      </c>
      <c r="AM98" s="25">
        <f t="shared" si="11"/>
        <v>590204.61</v>
      </c>
      <c r="AN98" s="16">
        <f t="shared" si="12"/>
        <v>198162.27999999991</v>
      </c>
    </row>
    <row r="99" spans="1:40" ht="15" thickBot="1" x14ac:dyDescent="0.25">
      <c r="A99" s="62" t="s">
        <v>315</v>
      </c>
      <c r="B99" s="62" t="s">
        <v>46</v>
      </c>
      <c r="C99" s="88">
        <v>3326</v>
      </c>
      <c r="D99" s="89" t="s">
        <v>905</v>
      </c>
      <c r="E99" s="56" t="s">
        <v>1772</v>
      </c>
      <c r="F99" s="123">
        <v>364917.91</v>
      </c>
      <c r="G99" s="123">
        <v>19351.75</v>
      </c>
      <c r="H99" s="123">
        <v>82248.89</v>
      </c>
      <c r="J99" s="56">
        <v>1191993.03</v>
      </c>
      <c r="K99" s="56">
        <v>208048.61</v>
      </c>
      <c r="M99" s="293">
        <v>33530</v>
      </c>
      <c r="N99" s="273">
        <v>42942.28</v>
      </c>
      <c r="P99" s="273">
        <v>64396.4</v>
      </c>
      <c r="Q99" s="56">
        <v>99200</v>
      </c>
      <c r="S99" s="56">
        <v>-124489.95</v>
      </c>
      <c r="T99" s="56">
        <v>2166873.39</v>
      </c>
      <c r="U99" s="100">
        <v>279762.71000000002</v>
      </c>
      <c r="W99" s="100">
        <v>1.72</v>
      </c>
      <c r="X99" s="100">
        <v>137238.5</v>
      </c>
      <c r="Y99" s="100">
        <v>1500</v>
      </c>
      <c r="Z99" s="124">
        <v>256618.5</v>
      </c>
      <c r="AD99" s="124">
        <v>105816.91</v>
      </c>
      <c r="AE99" s="124">
        <v>43500.71</v>
      </c>
      <c r="AI99" s="85">
        <f t="shared" si="7"/>
        <v>466518.55</v>
      </c>
      <c r="AJ99" s="21">
        <f t="shared" si="8"/>
        <v>140868.68</v>
      </c>
      <c r="AK99" s="86">
        <f t="shared" si="9"/>
        <v>325649.87</v>
      </c>
      <c r="AL99" s="24">
        <f t="shared" si="10"/>
        <v>418502.93</v>
      </c>
      <c r="AM99" s="25">
        <f t="shared" si="11"/>
        <v>405936.12000000005</v>
      </c>
      <c r="AN99" s="16">
        <f t="shared" si="12"/>
        <v>12566.809999999939</v>
      </c>
    </row>
    <row r="100" spans="1:40" ht="15" thickBot="1" x14ac:dyDescent="0.25">
      <c r="A100" s="62" t="s">
        <v>318</v>
      </c>
      <c r="B100" s="62" t="s">
        <v>47</v>
      </c>
      <c r="C100" s="88">
        <v>2523</v>
      </c>
      <c r="D100" s="89" t="s">
        <v>906</v>
      </c>
      <c r="E100" s="56" t="s">
        <v>1674</v>
      </c>
      <c r="F100" s="123">
        <v>598004.21</v>
      </c>
      <c r="G100" s="123">
        <v>10293.5</v>
      </c>
      <c r="H100" s="123">
        <v>146655.74</v>
      </c>
      <c r="J100" s="56">
        <v>1063661.27</v>
      </c>
      <c r="K100" s="56">
        <v>179765.67</v>
      </c>
      <c r="M100" s="293">
        <v>0</v>
      </c>
      <c r="N100" s="273">
        <v>45323</v>
      </c>
      <c r="S100" s="56">
        <v>61949.97</v>
      </c>
      <c r="T100" s="56">
        <v>1774553.91</v>
      </c>
      <c r="U100" s="100">
        <v>334953.46000000002</v>
      </c>
      <c r="X100" s="100">
        <v>147681.20000000001</v>
      </c>
      <c r="Z100" s="124">
        <v>213381.2</v>
      </c>
      <c r="AD100" s="124">
        <v>104457.54</v>
      </c>
      <c r="AE100" s="124">
        <v>44332.41</v>
      </c>
      <c r="AI100" s="85">
        <f t="shared" si="7"/>
        <v>754953.45</v>
      </c>
      <c r="AJ100" s="21">
        <f t="shared" si="8"/>
        <v>45323</v>
      </c>
      <c r="AK100" s="86">
        <f t="shared" si="9"/>
        <v>709630.45</v>
      </c>
      <c r="AL100" s="24">
        <f t="shared" si="10"/>
        <v>482634.66000000003</v>
      </c>
      <c r="AM100" s="25">
        <f t="shared" si="11"/>
        <v>362171.15</v>
      </c>
      <c r="AN100" s="16">
        <f t="shared" si="12"/>
        <v>120463.51000000001</v>
      </c>
    </row>
    <row r="101" spans="1:40" ht="15" thickBot="1" x14ac:dyDescent="0.25">
      <c r="A101" s="62" t="s">
        <v>318</v>
      </c>
      <c r="B101" s="62" t="s">
        <v>47</v>
      </c>
      <c r="C101" s="88">
        <v>5391</v>
      </c>
      <c r="D101" s="89" t="s">
        <v>907</v>
      </c>
      <c r="E101" s="56" t="s">
        <v>1675</v>
      </c>
      <c r="F101" s="123">
        <v>93553.47</v>
      </c>
      <c r="G101" s="123">
        <v>37500</v>
      </c>
      <c r="H101" s="123">
        <v>131053.77</v>
      </c>
      <c r="J101" s="56">
        <v>144770.63</v>
      </c>
      <c r="K101" s="56">
        <v>235758.48</v>
      </c>
      <c r="M101" s="293">
        <v>0</v>
      </c>
      <c r="N101" s="273">
        <v>58000</v>
      </c>
      <c r="P101" s="273">
        <v>1379.59</v>
      </c>
      <c r="S101" s="56">
        <v>119400.72</v>
      </c>
      <c r="T101" s="56">
        <v>1563007.5</v>
      </c>
      <c r="U101" s="100">
        <v>127012.86</v>
      </c>
      <c r="X101" s="100">
        <v>252427</v>
      </c>
      <c r="Z101" s="124">
        <v>386977</v>
      </c>
      <c r="AD101" s="124">
        <v>117726.18</v>
      </c>
      <c r="AE101" s="124">
        <v>27917.7</v>
      </c>
      <c r="AI101" s="85">
        <f t="shared" si="7"/>
        <v>262107.24</v>
      </c>
      <c r="AJ101" s="21">
        <f t="shared" si="8"/>
        <v>59379.59</v>
      </c>
      <c r="AK101" s="86">
        <f t="shared" si="9"/>
        <v>202727.65</v>
      </c>
      <c r="AL101" s="24">
        <f t="shared" si="10"/>
        <v>379439.86</v>
      </c>
      <c r="AM101" s="25">
        <f t="shared" si="11"/>
        <v>532620.88</v>
      </c>
      <c r="AN101" s="16">
        <f t="shared" si="12"/>
        <v>-153181.02000000002</v>
      </c>
    </row>
    <row r="102" spans="1:40" ht="15" thickBot="1" x14ac:dyDescent="0.25">
      <c r="A102" s="62" t="s">
        <v>318</v>
      </c>
      <c r="B102" s="62" t="s">
        <v>47</v>
      </c>
      <c r="C102" s="88">
        <v>2709</v>
      </c>
      <c r="D102" s="89" t="s">
        <v>908</v>
      </c>
      <c r="E102" s="56" t="s">
        <v>1676</v>
      </c>
      <c r="F102" s="123">
        <v>304479.49</v>
      </c>
      <c r="G102" s="123">
        <v>15317</v>
      </c>
      <c r="H102" s="123">
        <v>82709.36</v>
      </c>
      <c r="J102" s="56">
        <v>396188.52</v>
      </c>
      <c r="K102" s="56">
        <v>202485.81</v>
      </c>
      <c r="M102" s="293">
        <v>0</v>
      </c>
      <c r="N102" s="273">
        <v>58570</v>
      </c>
      <c r="S102" s="56">
        <v>-66280.710000000006</v>
      </c>
      <c r="T102" s="56">
        <v>2046781.46</v>
      </c>
      <c r="U102" s="100">
        <v>338760.67</v>
      </c>
      <c r="V102" s="100">
        <v>25000</v>
      </c>
      <c r="X102" s="100">
        <v>201915</v>
      </c>
      <c r="Z102" s="124">
        <v>286835</v>
      </c>
      <c r="AD102" s="124">
        <v>44268.959999999999</v>
      </c>
      <c r="AE102" s="124">
        <v>29216.98</v>
      </c>
      <c r="AI102" s="85">
        <f t="shared" si="7"/>
        <v>402505.85</v>
      </c>
      <c r="AJ102" s="21">
        <f t="shared" si="8"/>
        <v>58570</v>
      </c>
      <c r="AK102" s="86">
        <f t="shared" si="9"/>
        <v>343935.85</v>
      </c>
      <c r="AL102" s="24">
        <f t="shared" si="10"/>
        <v>565675.66999999993</v>
      </c>
      <c r="AM102" s="25">
        <f t="shared" si="11"/>
        <v>360320.94</v>
      </c>
      <c r="AN102" s="16">
        <f t="shared" si="12"/>
        <v>205354.72999999992</v>
      </c>
    </row>
    <row r="103" spans="1:40" ht="15" thickBot="1" x14ac:dyDescent="0.25">
      <c r="A103" s="62" t="s">
        <v>318</v>
      </c>
      <c r="B103" s="62" t="s">
        <v>47</v>
      </c>
      <c r="C103" s="88">
        <v>3276</v>
      </c>
      <c r="D103" s="89" t="s">
        <v>909</v>
      </c>
      <c r="E103" s="56" t="s">
        <v>1677</v>
      </c>
      <c r="F103" s="123">
        <v>467643.65</v>
      </c>
      <c r="G103" s="123">
        <v>3976.5</v>
      </c>
      <c r="H103" s="123">
        <v>45716.82</v>
      </c>
      <c r="J103" s="56">
        <v>879925.72</v>
      </c>
      <c r="K103" s="56">
        <v>297367.65000000002</v>
      </c>
      <c r="M103" s="293"/>
      <c r="N103" s="273">
        <v>24300</v>
      </c>
      <c r="S103" s="56">
        <v>110707.08</v>
      </c>
      <c r="T103" s="56">
        <v>3243756.17</v>
      </c>
      <c r="U103" s="100">
        <v>443427.06</v>
      </c>
      <c r="X103" s="100">
        <v>201953.5</v>
      </c>
      <c r="Z103" s="124">
        <v>283003.5</v>
      </c>
      <c r="AD103" s="124">
        <v>89757.05</v>
      </c>
      <c r="AE103" s="124">
        <v>44391.22</v>
      </c>
      <c r="AI103" s="85">
        <f t="shared" si="7"/>
        <v>517336.97000000003</v>
      </c>
      <c r="AJ103" s="21">
        <f t="shared" si="8"/>
        <v>24300</v>
      </c>
      <c r="AK103" s="86">
        <f t="shared" si="9"/>
        <v>493036.97000000003</v>
      </c>
      <c r="AL103" s="24">
        <f t="shared" si="10"/>
        <v>645380.56000000006</v>
      </c>
      <c r="AM103" s="25">
        <f t="shared" si="11"/>
        <v>417151.77</v>
      </c>
      <c r="AN103" s="16">
        <f t="shared" si="12"/>
        <v>228228.79000000004</v>
      </c>
    </row>
    <row r="104" spans="1:40" ht="15" thickBot="1" x14ac:dyDescent="0.25">
      <c r="A104" s="62" t="s">
        <v>318</v>
      </c>
      <c r="B104" s="62" t="s">
        <v>47</v>
      </c>
      <c r="C104" s="88">
        <v>1694</v>
      </c>
      <c r="D104" s="89" t="s">
        <v>910</v>
      </c>
      <c r="E104" s="56" t="s">
        <v>1678</v>
      </c>
      <c r="F104" s="123">
        <v>362472.82</v>
      </c>
      <c r="G104" s="123">
        <v>8495</v>
      </c>
      <c r="H104" s="123">
        <v>38377.21</v>
      </c>
      <c r="J104" s="56">
        <v>228327.33</v>
      </c>
      <c r="K104" s="56">
        <v>186148.96</v>
      </c>
      <c r="M104" s="293">
        <v>3500</v>
      </c>
      <c r="N104" s="273">
        <v>48450</v>
      </c>
      <c r="O104" s="273">
        <v>4000</v>
      </c>
      <c r="P104" s="273">
        <v>72.900000000000006</v>
      </c>
      <c r="S104" s="56">
        <v>34828.51</v>
      </c>
      <c r="T104" s="56">
        <v>2614880.33</v>
      </c>
      <c r="U104" s="100">
        <v>303939.78999999998</v>
      </c>
      <c r="X104" s="100">
        <v>139622</v>
      </c>
      <c r="Z104" s="124">
        <v>201962</v>
      </c>
      <c r="AD104" s="124">
        <v>101908.5</v>
      </c>
      <c r="AE104" s="124">
        <v>44274.3</v>
      </c>
      <c r="AI104" s="85">
        <f t="shared" si="7"/>
        <v>409345.03</v>
      </c>
      <c r="AJ104" s="21">
        <f t="shared" si="8"/>
        <v>56022.9</v>
      </c>
      <c r="AK104" s="86">
        <f t="shared" si="9"/>
        <v>353322.13</v>
      </c>
      <c r="AL104" s="24">
        <f t="shared" si="10"/>
        <v>443561.79</v>
      </c>
      <c r="AM104" s="25">
        <f t="shared" si="11"/>
        <v>348144.8</v>
      </c>
      <c r="AN104" s="16">
        <f t="shared" si="12"/>
        <v>95416.989999999991</v>
      </c>
    </row>
    <row r="105" spans="1:40" ht="15" thickBot="1" x14ac:dyDescent="0.25">
      <c r="A105" s="62" t="s">
        <v>318</v>
      </c>
      <c r="B105" s="62" t="s">
        <v>47</v>
      </c>
      <c r="C105" s="88">
        <v>2072</v>
      </c>
      <c r="D105" s="89" t="s">
        <v>911</v>
      </c>
      <c r="E105" s="56" t="s">
        <v>1773</v>
      </c>
      <c r="F105" s="123">
        <v>314509.84999999998</v>
      </c>
      <c r="G105" s="123">
        <v>6303.5</v>
      </c>
      <c r="H105" s="123">
        <v>42960.57</v>
      </c>
      <c r="J105" s="56">
        <v>531441.11</v>
      </c>
      <c r="K105" s="56">
        <v>260417.25</v>
      </c>
      <c r="M105" s="293">
        <v>0</v>
      </c>
      <c r="N105" s="273">
        <v>36450</v>
      </c>
      <c r="S105" s="56">
        <v>90652.78</v>
      </c>
      <c r="T105" s="56">
        <v>1695120.4</v>
      </c>
      <c r="U105" s="100">
        <v>239354.21</v>
      </c>
      <c r="X105" s="100">
        <v>205320</v>
      </c>
      <c r="Z105" s="124">
        <v>263340</v>
      </c>
      <c r="AD105" s="124">
        <v>64454.31</v>
      </c>
      <c r="AE105" s="124">
        <v>43963.14</v>
      </c>
      <c r="AI105" s="85">
        <f t="shared" si="7"/>
        <v>363773.92</v>
      </c>
      <c r="AJ105" s="21">
        <f t="shared" si="8"/>
        <v>36450</v>
      </c>
      <c r="AK105" s="86">
        <f t="shared" si="9"/>
        <v>327323.92</v>
      </c>
      <c r="AL105" s="24">
        <f t="shared" si="10"/>
        <v>444674.20999999996</v>
      </c>
      <c r="AM105" s="25">
        <f t="shared" si="11"/>
        <v>371757.45</v>
      </c>
      <c r="AN105" s="16">
        <f t="shared" si="12"/>
        <v>72916.759999999951</v>
      </c>
    </row>
    <row r="106" spans="1:40" ht="15" thickBot="1" x14ac:dyDescent="0.25">
      <c r="A106" s="62" t="s">
        <v>37</v>
      </c>
      <c r="B106" s="62" t="s">
        <v>38</v>
      </c>
      <c r="C106" s="88">
        <v>2599</v>
      </c>
      <c r="D106" s="89" t="s">
        <v>912</v>
      </c>
      <c r="E106" s="56" t="s">
        <v>1679</v>
      </c>
      <c r="F106" s="123">
        <v>544615.47</v>
      </c>
      <c r="G106" s="123">
        <v>47652</v>
      </c>
      <c r="H106" s="123">
        <v>46145.84</v>
      </c>
      <c r="J106" s="56">
        <v>631191.86</v>
      </c>
      <c r="K106" s="56">
        <v>175436.55</v>
      </c>
      <c r="M106" s="293">
        <v>4890</v>
      </c>
      <c r="N106" s="273">
        <v>72230</v>
      </c>
      <c r="O106" s="273">
        <v>40000</v>
      </c>
      <c r="P106" s="273">
        <v>721.4</v>
      </c>
      <c r="T106" s="56">
        <v>1187793.3799999999</v>
      </c>
      <c r="U106" s="100">
        <v>171200.16</v>
      </c>
      <c r="X106" s="100">
        <v>173760</v>
      </c>
      <c r="Z106" s="124">
        <v>224600</v>
      </c>
      <c r="AD106" s="124">
        <v>112521.72</v>
      </c>
      <c r="AE106" s="124">
        <v>36795.019999999997</v>
      </c>
      <c r="AI106" s="85">
        <f t="shared" si="7"/>
        <v>638413.30999999994</v>
      </c>
      <c r="AJ106" s="21">
        <f t="shared" si="8"/>
        <v>117841.4</v>
      </c>
      <c r="AK106" s="86">
        <f t="shared" si="9"/>
        <v>520571.90999999992</v>
      </c>
      <c r="AL106" s="24">
        <f t="shared" si="10"/>
        <v>344960.16000000003</v>
      </c>
      <c r="AM106" s="25">
        <f t="shared" si="11"/>
        <v>373916.74</v>
      </c>
      <c r="AN106" s="16">
        <f t="shared" si="12"/>
        <v>-28956.579999999958</v>
      </c>
    </row>
    <row r="107" spans="1:40" ht="15" thickBot="1" x14ac:dyDescent="0.25">
      <c r="A107" s="62" t="s">
        <v>37</v>
      </c>
      <c r="B107" s="62" t="s">
        <v>38</v>
      </c>
      <c r="C107" s="88">
        <v>7351</v>
      </c>
      <c r="D107" s="89" t="s">
        <v>913</v>
      </c>
      <c r="E107" s="56" t="s">
        <v>1680</v>
      </c>
      <c r="F107" s="123">
        <v>675850.09</v>
      </c>
      <c r="G107" s="123">
        <v>74331.899999999994</v>
      </c>
      <c r="H107" s="123">
        <v>96981.68</v>
      </c>
      <c r="J107" s="56">
        <v>662212.18999999994</v>
      </c>
      <c r="K107" s="56">
        <v>1158495.23</v>
      </c>
      <c r="M107" s="293">
        <v>15030</v>
      </c>
      <c r="N107" s="273">
        <v>66850</v>
      </c>
      <c r="P107" s="273">
        <v>804.32</v>
      </c>
      <c r="T107" s="56">
        <v>4005245.62</v>
      </c>
      <c r="U107" s="100">
        <v>509688.93</v>
      </c>
      <c r="X107" s="100">
        <v>358460</v>
      </c>
      <c r="Z107" s="124">
        <v>491600</v>
      </c>
      <c r="AD107" s="124">
        <v>227708.68</v>
      </c>
      <c r="AE107" s="124">
        <v>85272.320000000007</v>
      </c>
      <c r="AI107" s="85">
        <f t="shared" si="7"/>
        <v>847163.66999999993</v>
      </c>
      <c r="AJ107" s="21">
        <f t="shared" si="8"/>
        <v>82684.320000000007</v>
      </c>
      <c r="AK107" s="86">
        <f t="shared" si="9"/>
        <v>764479.34999999986</v>
      </c>
      <c r="AL107" s="24">
        <f t="shared" si="10"/>
        <v>868148.92999999993</v>
      </c>
      <c r="AM107" s="25">
        <f t="shared" si="11"/>
        <v>804581</v>
      </c>
      <c r="AN107" s="16">
        <f t="shared" si="12"/>
        <v>63567.929999999935</v>
      </c>
    </row>
    <row r="108" spans="1:40" ht="15" thickBot="1" x14ac:dyDescent="0.25">
      <c r="A108" s="62" t="s">
        <v>37</v>
      </c>
      <c r="B108" s="62" t="s">
        <v>38</v>
      </c>
      <c r="C108" s="88">
        <v>6204</v>
      </c>
      <c r="D108" s="89" t="s">
        <v>914</v>
      </c>
      <c r="E108" s="56" t="s">
        <v>1681</v>
      </c>
      <c r="F108" s="123">
        <v>576409.23</v>
      </c>
      <c r="G108" s="123">
        <v>16910.25</v>
      </c>
      <c r="H108" s="123">
        <v>77257.679999999993</v>
      </c>
      <c r="J108" s="56">
        <v>1103505.57</v>
      </c>
      <c r="K108" s="56">
        <v>876907.97</v>
      </c>
      <c r="M108" s="293">
        <v>14180</v>
      </c>
      <c r="N108" s="273">
        <v>49800</v>
      </c>
      <c r="P108" s="273">
        <v>2265.73</v>
      </c>
      <c r="T108" s="56">
        <v>2324775.44</v>
      </c>
      <c r="U108" s="100">
        <v>387068.37</v>
      </c>
      <c r="X108" s="100">
        <v>368980</v>
      </c>
      <c r="Z108" s="124">
        <v>499220</v>
      </c>
      <c r="AD108" s="124">
        <v>186818</v>
      </c>
      <c r="AE108" s="124">
        <v>79965.399999999994</v>
      </c>
      <c r="AI108" s="85">
        <f t="shared" si="7"/>
        <v>670577.15999999992</v>
      </c>
      <c r="AJ108" s="21">
        <f t="shared" si="8"/>
        <v>66245.73</v>
      </c>
      <c r="AK108" s="86">
        <f t="shared" si="9"/>
        <v>604331.42999999993</v>
      </c>
      <c r="AL108" s="24">
        <f t="shared" si="10"/>
        <v>756048.37</v>
      </c>
      <c r="AM108" s="25">
        <f t="shared" si="11"/>
        <v>766003.4</v>
      </c>
      <c r="AN108" s="16">
        <f t="shared" si="12"/>
        <v>-9955.0300000000279</v>
      </c>
    </row>
    <row r="109" spans="1:40" ht="15" thickBot="1" x14ac:dyDescent="0.25">
      <c r="A109" s="62" t="s">
        <v>37</v>
      </c>
      <c r="B109" s="62" t="s">
        <v>38</v>
      </c>
      <c r="C109" s="88">
        <v>5587</v>
      </c>
      <c r="D109" s="89" t="s">
        <v>915</v>
      </c>
      <c r="E109" s="56" t="s">
        <v>1682</v>
      </c>
      <c r="F109" s="123">
        <v>911221.51</v>
      </c>
      <c r="G109" s="123">
        <v>351625</v>
      </c>
      <c r="H109" s="123">
        <v>67049.63</v>
      </c>
      <c r="J109" s="56">
        <v>928597.51</v>
      </c>
      <c r="K109" s="56">
        <v>391329.56</v>
      </c>
      <c r="M109" s="293">
        <v>8500</v>
      </c>
      <c r="N109" s="273">
        <v>343201.63</v>
      </c>
      <c r="O109" s="273">
        <v>299850</v>
      </c>
      <c r="P109" s="273">
        <v>733.94</v>
      </c>
      <c r="T109" s="56">
        <v>2600171.63</v>
      </c>
      <c r="U109" s="100">
        <v>276166.3</v>
      </c>
      <c r="X109" s="100">
        <v>253480</v>
      </c>
      <c r="Z109" s="124">
        <v>375140</v>
      </c>
      <c r="AD109" s="124">
        <v>120953.88</v>
      </c>
      <c r="AE109" s="124">
        <v>64341.54</v>
      </c>
      <c r="AI109" s="85">
        <f t="shared" si="7"/>
        <v>1329896.1400000001</v>
      </c>
      <c r="AJ109" s="21">
        <f t="shared" si="8"/>
        <v>652285.56999999995</v>
      </c>
      <c r="AK109" s="86">
        <f t="shared" si="9"/>
        <v>677610.57000000018</v>
      </c>
      <c r="AL109" s="24">
        <f t="shared" si="10"/>
        <v>529646.30000000005</v>
      </c>
      <c r="AM109" s="25">
        <f t="shared" si="11"/>
        <v>560435.42000000004</v>
      </c>
      <c r="AN109" s="16">
        <f t="shared" si="12"/>
        <v>-30789.119999999995</v>
      </c>
    </row>
    <row r="110" spans="1:40" ht="15" thickBot="1" x14ac:dyDescent="0.25">
      <c r="A110" s="62" t="s">
        <v>323</v>
      </c>
      <c r="B110" s="62" t="s">
        <v>48</v>
      </c>
      <c r="C110" s="88">
        <v>3439</v>
      </c>
      <c r="D110" s="89" t="s">
        <v>916</v>
      </c>
      <c r="E110" s="56" t="s">
        <v>1683</v>
      </c>
      <c r="F110" s="123">
        <v>1010521.89</v>
      </c>
      <c r="G110" s="123">
        <v>128715.99</v>
      </c>
      <c r="H110" s="123">
        <v>295755.24</v>
      </c>
      <c r="J110" s="56">
        <v>41542.75</v>
      </c>
      <c r="K110" s="56">
        <v>236753.87</v>
      </c>
      <c r="M110" s="293"/>
      <c r="N110" s="273">
        <v>51768.15</v>
      </c>
      <c r="O110" s="273">
        <v>15000</v>
      </c>
      <c r="S110" s="56">
        <v>54307</v>
      </c>
      <c r="T110" s="56">
        <v>961037.76</v>
      </c>
      <c r="U110" s="100">
        <v>546461.18999999994</v>
      </c>
      <c r="X110" s="100">
        <v>261744</v>
      </c>
      <c r="Y110" s="100">
        <v>7558.36</v>
      </c>
      <c r="Z110" s="124">
        <v>374894</v>
      </c>
      <c r="AD110" s="124">
        <v>85771.87</v>
      </c>
      <c r="AE110" s="124">
        <v>21071.42</v>
      </c>
      <c r="AI110" s="85">
        <f t="shared" si="7"/>
        <v>1434993.12</v>
      </c>
      <c r="AJ110" s="21">
        <f t="shared" si="8"/>
        <v>66768.149999999994</v>
      </c>
      <c r="AK110" s="86">
        <f t="shared" si="9"/>
        <v>1368224.9700000002</v>
      </c>
      <c r="AL110" s="24">
        <f t="shared" si="10"/>
        <v>815763.54999999993</v>
      </c>
      <c r="AM110" s="25">
        <f t="shared" si="11"/>
        <v>481737.29</v>
      </c>
      <c r="AN110" s="16">
        <f t="shared" si="12"/>
        <v>334026.25999999995</v>
      </c>
    </row>
    <row r="111" spans="1:40" ht="15" thickBot="1" x14ac:dyDescent="0.25">
      <c r="A111" s="62" t="s">
        <v>323</v>
      </c>
      <c r="B111" s="62" t="s">
        <v>48</v>
      </c>
      <c r="C111" s="88">
        <v>2930</v>
      </c>
      <c r="D111" s="89" t="s">
        <v>917</v>
      </c>
      <c r="E111" s="56" t="s">
        <v>1684</v>
      </c>
      <c r="F111" s="123">
        <v>374548.28</v>
      </c>
      <c r="G111" s="123">
        <v>15713</v>
      </c>
      <c r="H111" s="123">
        <v>80402.429999999993</v>
      </c>
      <c r="J111" s="56">
        <v>34443.03</v>
      </c>
      <c r="K111" s="56">
        <v>327890.27</v>
      </c>
      <c r="M111" s="293"/>
      <c r="N111" s="273">
        <v>44503.63</v>
      </c>
      <c r="O111" s="273">
        <v>10000</v>
      </c>
      <c r="Q111" s="56">
        <v>96810</v>
      </c>
      <c r="T111" s="56">
        <v>852668.5</v>
      </c>
      <c r="U111" s="100">
        <v>352479.06</v>
      </c>
      <c r="V111" s="100">
        <v>64980</v>
      </c>
      <c r="X111" s="100">
        <v>201168.6</v>
      </c>
      <c r="Y111" s="100">
        <v>26578.6</v>
      </c>
      <c r="Z111" s="124">
        <v>259648.6</v>
      </c>
      <c r="AD111" s="124">
        <v>77612.83</v>
      </c>
      <c r="AE111" s="124">
        <v>26288.32</v>
      </c>
      <c r="AI111" s="85">
        <f t="shared" si="7"/>
        <v>470663.71</v>
      </c>
      <c r="AJ111" s="21">
        <f t="shared" si="8"/>
        <v>54503.63</v>
      </c>
      <c r="AK111" s="86">
        <f t="shared" si="9"/>
        <v>416160.08</v>
      </c>
      <c r="AL111" s="24">
        <f t="shared" si="10"/>
        <v>645206.26</v>
      </c>
      <c r="AM111" s="25">
        <f t="shared" si="11"/>
        <v>363549.75</v>
      </c>
      <c r="AN111" s="16">
        <f t="shared" si="12"/>
        <v>281656.51</v>
      </c>
    </row>
    <row r="112" spans="1:40" ht="15" thickBot="1" x14ac:dyDescent="0.25">
      <c r="A112" s="62" t="s">
        <v>323</v>
      </c>
      <c r="B112" s="62" t="s">
        <v>48</v>
      </c>
      <c r="C112" s="88">
        <v>1981</v>
      </c>
      <c r="D112" s="89" t="s">
        <v>918</v>
      </c>
      <c r="E112" s="56" t="s">
        <v>1685</v>
      </c>
      <c r="F112" s="123">
        <v>549006.66</v>
      </c>
      <c r="G112" s="123">
        <v>115789.7</v>
      </c>
      <c r="H112" s="123">
        <v>64889.66</v>
      </c>
      <c r="J112" s="56">
        <v>675119.52</v>
      </c>
      <c r="K112" s="56">
        <v>131633.10999999999</v>
      </c>
      <c r="M112" s="293"/>
      <c r="N112" s="273">
        <v>38494.33</v>
      </c>
      <c r="Q112" s="56">
        <v>132000</v>
      </c>
      <c r="T112" s="56">
        <v>1993338.97</v>
      </c>
      <c r="U112" s="100">
        <v>339846.97</v>
      </c>
      <c r="X112" s="100">
        <v>266889</v>
      </c>
      <c r="Y112" s="100">
        <v>1864</v>
      </c>
      <c r="Z112" s="124">
        <v>326842</v>
      </c>
      <c r="AD112" s="124">
        <v>62139.48</v>
      </c>
      <c r="AE112" s="124">
        <v>22285.040000000001</v>
      </c>
      <c r="AI112" s="85">
        <f t="shared" si="7"/>
        <v>729686.02</v>
      </c>
      <c r="AJ112" s="21">
        <f t="shared" si="8"/>
        <v>38494.33</v>
      </c>
      <c r="AK112" s="86">
        <f t="shared" si="9"/>
        <v>691191.69000000006</v>
      </c>
      <c r="AL112" s="24">
        <f t="shared" si="10"/>
        <v>608599.97</v>
      </c>
      <c r="AM112" s="25">
        <f t="shared" si="11"/>
        <v>411266.51999999996</v>
      </c>
      <c r="AN112" s="16">
        <f t="shared" si="12"/>
        <v>197333.45</v>
      </c>
    </row>
    <row r="113" spans="1:40" ht="15" thickBot="1" x14ac:dyDescent="0.25">
      <c r="A113" s="62" t="s">
        <v>323</v>
      </c>
      <c r="B113" s="62" t="s">
        <v>48</v>
      </c>
      <c r="C113" s="88">
        <v>1907</v>
      </c>
      <c r="D113" s="89" t="s">
        <v>919</v>
      </c>
      <c r="E113" s="56" t="s">
        <v>1686</v>
      </c>
      <c r="F113" s="123">
        <v>656526.38</v>
      </c>
      <c r="G113" s="123">
        <v>168916.87</v>
      </c>
      <c r="H113" s="123">
        <v>117950.44</v>
      </c>
      <c r="J113" s="56">
        <v>7470.69</v>
      </c>
      <c r="K113" s="56">
        <v>121413.4</v>
      </c>
      <c r="M113" s="293"/>
      <c r="N113" s="273">
        <v>44456.9</v>
      </c>
      <c r="O113" s="273">
        <v>15000</v>
      </c>
      <c r="T113" s="56">
        <v>3276385.87</v>
      </c>
      <c r="U113" s="100">
        <v>392713.35</v>
      </c>
      <c r="X113" s="100">
        <v>33284</v>
      </c>
      <c r="Y113" s="100">
        <v>4834.92</v>
      </c>
      <c r="Z113" s="124">
        <v>121454</v>
      </c>
      <c r="AD113" s="124">
        <v>57985.8</v>
      </c>
      <c r="AE113" s="124">
        <v>34196.42</v>
      </c>
      <c r="AH113" s="124">
        <v>1797</v>
      </c>
      <c r="AI113" s="85">
        <f t="shared" si="7"/>
        <v>943393.69</v>
      </c>
      <c r="AJ113" s="21">
        <f t="shared" si="8"/>
        <v>59456.9</v>
      </c>
      <c r="AK113" s="86">
        <f t="shared" si="9"/>
        <v>883936.78999999992</v>
      </c>
      <c r="AL113" s="24">
        <f t="shared" si="10"/>
        <v>430832.26999999996</v>
      </c>
      <c r="AM113" s="25">
        <f t="shared" si="11"/>
        <v>215433.21999999997</v>
      </c>
      <c r="AN113" s="16">
        <f t="shared" si="12"/>
        <v>215399.05</v>
      </c>
    </row>
    <row r="114" spans="1:40" ht="15" thickBot="1" x14ac:dyDescent="0.25">
      <c r="A114" s="62" t="s">
        <v>323</v>
      </c>
      <c r="B114" s="62" t="s">
        <v>48</v>
      </c>
      <c r="C114" s="88">
        <v>3127</v>
      </c>
      <c r="D114" s="89" t="s">
        <v>920</v>
      </c>
      <c r="E114" s="56" t="s">
        <v>1687</v>
      </c>
      <c r="F114" s="123">
        <v>493975.03999999998</v>
      </c>
      <c r="G114" s="123">
        <v>8438.84</v>
      </c>
      <c r="H114" s="123">
        <v>188026.45</v>
      </c>
      <c r="J114" s="56">
        <v>914100.36</v>
      </c>
      <c r="K114" s="56">
        <v>834586.44</v>
      </c>
      <c r="M114" s="293"/>
      <c r="N114" s="273">
        <v>41902.28</v>
      </c>
      <c r="S114" s="56">
        <v>1199.99</v>
      </c>
      <c r="T114" s="56">
        <v>3690825.96</v>
      </c>
      <c r="U114" s="100">
        <v>387432.49</v>
      </c>
      <c r="X114" s="100">
        <v>230482</v>
      </c>
      <c r="Y114" s="100">
        <v>8132.16</v>
      </c>
      <c r="Z114" s="124">
        <v>299937</v>
      </c>
      <c r="AD114" s="124">
        <v>82693.34</v>
      </c>
      <c r="AE114" s="124">
        <v>58949.06</v>
      </c>
      <c r="AI114" s="85">
        <f t="shared" si="7"/>
        <v>690440.33000000007</v>
      </c>
      <c r="AJ114" s="21">
        <f t="shared" si="8"/>
        <v>41902.28</v>
      </c>
      <c r="AK114" s="86">
        <f t="shared" si="9"/>
        <v>648538.05000000005</v>
      </c>
      <c r="AL114" s="24">
        <f t="shared" si="10"/>
        <v>626046.65</v>
      </c>
      <c r="AM114" s="25">
        <f t="shared" si="11"/>
        <v>441579.39999999997</v>
      </c>
      <c r="AN114" s="16">
        <f t="shared" si="12"/>
        <v>184467.25000000006</v>
      </c>
    </row>
    <row r="115" spans="1:40" ht="15" thickBot="1" x14ac:dyDescent="0.25">
      <c r="A115" s="62" t="s">
        <v>323</v>
      </c>
      <c r="B115" s="62" t="s">
        <v>48</v>
      </c>
      <c r="C115" s="88">
        <v>2860</v>
      </c>
      <c r="D115" s="89" t="s">
        <v>921</v>
      </c>
      <c r="E115" s="56" t="s">
        <v>1688</v>
      </c>
      <c r="F115" s="123">
        <v>984940.14</v>
      </c>
      <c r="G115" s="123">
        <v>64426.62</v>
      </c>
      <c r="H115" s="123">
        <v>91766.18</v>
      </c>
      <c r="J115" s="56">
        <v>138422.19</v>
      </c>
      <c r="K115" s="56">
        <v>181094.98</v>
      </c>
      <c r="M115" s="293"/>
      <c r="N115" s="273">
        <v>34550.6</v>
      </c>
      <c r="Q115" s="56">
        <v>81500</v>
      </c>
      <c r="S115" s="56">
        <v>600</v>
      </c>
      <c r="T115" s="56">
        <v>1854865.59</v>
      </c>
      <c r="U115" s="100">
        <v>347430.74</v>
      </c>
      <c r="X115" s="100">
        <v>220102</v>
      </c>
      <c r="Y115" s="100">
        <v>5136.32</v>
      </c>
      <c r="Z115" s="124">
        <v>283548</v>
      </c>
      <c r="AD115" s="124">
        <v>59246.86</v>
      </c>
      <c r="AE115" s="124">
        <v>20736.78</v>
      </c>
      <c r="AI115" s="85">
        <f t="shared" si="7"/>
        <v>1141132.94</v>
      </c>
      <c r="AJ115" s="21">
        <f t="shared" si="8"/>
        <v>34550.6</v>
      </c>
      <c r="AK115" s="86">
        <f t="shared" si="9"/>
        <v>1106582.3399999999</v>
      </c>
      <c r="AL115" s="24">
        <f t="shared" si="10"/>
        <v>572669.05999999994</v>
      </c>
      <c r="AM115" s="25">
        <f t="shared" si="11"/>
        <v>363531.64</v>
      </c>
      <c r="AN115" s="16">
        <f t="shared" si="12"/>
        <v>209137.41999999993</v>
      </c>
    </row>
    <row r="116" spans="1:40" ht="15" thickBot="1" x14ac:dyDescent="0.25">
      <c r="A116" s="62" t="s">
        <v>323</v>
      </c>
      <c r="B116" s="62" t="s">
        <v>48</v>
      </c>
      <c r="C116" s="88">
        <v>3321</v>
      </c>
      <c r="D116" s="89" t="s">
        <v>922</v>
      </c>
      <c r="E116" s="56" t="s">
        <v>1689</v>
      </c>
      <c r="F116" s="123">
        <v>1191734.8500000001</v>
      </c>
      <c r="G116" s="123">
        <v>144264.5</v>
      </c>
      <c r="H116" s="123">
        <v>210138.63</v>
      </c>
      <c r="J116" s="56">
        <v>439954.39</v>
      </c>
      <c r="K116" s="56">
        <v>939602.47</v>
      </c>
      <c r="M116" s="293"/>
      <c r="N116" s="273">
        <v>39273.54</v>
      </c>
      <c r="O116" s="273">
        <v>5000</v>
      </c>
      <c r="P116" s="273">
        <v>40000</v>
      </c>
      <c r="Q116" s="56">
        <v>456242</v>
      </c>
      <c r="T116" s="56">
        <v>1808375.97</v>
      </c>
      <c r="U116" s="100">
        <v>347189.11</v>
      </c>
      <c r="X116" s="100">
        <v>138327</v>
      </c>
      <c r="Y116" s="100">
        <v>7518.72</v>
      </c>
      <c r="Z116" s="124">
        <v>204467</v>
      </c>
      <c r="AB116" s="124">
        <v>18400</v>
      </c>
      <c r="AD116" s="124">
        <v>69135.240000000005</v>
      </c>
      <c r="AE116" s="124">
        <v>41259.06</v>
      </c>
      <c r="AI116" s="85">
        <f t="shared" si="7"/>
        <v>1546137.98</v>
      </c>
      <c r="AJ116" s="21">
        <f t="shared" si="8"/>
        <v>84273.540000000008</v>
      </c>
      <c r="AK116" s="86">
        <f t="shared" si="9"/>
        <v>1461864.44</v>
      </c>
      <c r="AL116" s="24">
        <f t="shared" si="10"/>
        <v>493034.82999999996</v>
      </c>
      <c r="AM116" s="25">
        <f t="shared" si="11"/>
        <v>333261.3</v>
      </c>
      <c r="AN116" s="16">
        <f t="shared" si="12"/>
        <v>159773.52999999997</v>
      </c>
    </row>
    <row r="117" spans="1:40" ht="15" thickBot="1" x14ac:dyDescent="0.25">
      <c r="A117" s="62" t="s">
        <v>323</v>
      </c>
      <c r="B117" s="62" t="s">
        <v>48</v>
      </c>
      <c r="C117" s="88">
        <v>3558</v>
      </c>
      <c r="D117" s="89" t="s">
        <v>923</v>
      </c>
      <c r="E117" s="56" t="s">
        <v>1690</v>
      </c>
      <c r="F117" s="123">
        <v>669666.32999999996</v>
      </c>
      <c r="G117" s="123">
        <v>69716.77</v>
      </c>
      <c r="H117" s="123">
        <v>212268.57</v>
      </c>
      <c r="J117" s="56">
        <v>337974.17</v>
      </c>
      <c r="K117" s="56">
        <v>442583</v>
      </c>
      <c r="M117" s="293"/>
      <c r="N117" s="273">
        <v>46288.63</v>
      </c>
      <c r="O117" s="273">
        <v>15000</v>
      </c>
      <c r="Q117" s="56">
        <v>112120</v>
      </c>
      <c r="S117" s="56">
        <v>5200</v>
      </c>
      <c r="T117" s="56">
        <v>2329931.42</v>
      </c>
      <c r="U117" s="100">
        <v>403549.31</v>
      </c>
      <c r="X117" s="100">
        <v>222880</v>
      </c>
      <c r="Y117" s="100">
        <v>7950.06</v>
      </c>
      <c r="Z117" s="124">
        <v>283760</v>
      </c>
      <c r="AD117" s="124">
        <v>84515.82</v>
      </c>
      <c r="AE117" s="124">
        <v>30941.9</v>
      </c>
      <c r="AG117" s="124">
        <v>46040.1</v>
      </c>
      <c r="AI117" s="85">
        <f t="shared" si="7"/>
        <v>951651.66999999993</v>
      </c>
      <c r="AJ117" s="21">
        <f t="shared" si="8"/>
        <v>61288.63</v>
      </c>
      <c r="AK117" s="86">
        <f t="shared" si="9"/>
        <v>890363.03999999992</v>
      </c>
      <c r="AL117" s="24">
        <f t="shared" si="10"/>
        <v>634379.37000000011</v>
      </c>
      <c r="AM117" s="25">
        <f t="shared" si="11"/>
        <v>445257.82</v>
      </c>
      <c r="AN117" s="16">
        <f t="shared" si="12"/>
        <v>189121.5500000001</v>
      </c>
    </row>
    <row r="118" spans="1:40" ht="15" thickBot="1" x14ac:dyDescent="0.25">
      <c r="A118" s="62" t="s">
        <v>323</v>
      </c>
      <c r="B118" s="62" t="s">
        <v>48</v>
      </c>
      <c r="C118" s="88">
        <v>1774</v>
      </c>
      <c r="D118" s="89" t="s">
        <v>924</v>
      </c>
      <c r="E118" s="56" t="s">
        <v>1691</v>
      </c>
      <c r="F118" s="123">
        <v>353555.36</v>
      </c>
      <c r="G118" s="123">
        <v>8914.1</v>
      </c>
      <c r="H118" s="123">
        <v>44918.26</v>
      </c>
      <c r="J118" s="56">
        <v>1477613.84</v>
      </c>
      <c r="K118" s="56">
        <v>393778.91</v>
      </c>
      <c r="M118" s="293">
        <v>309000</v>
      </c>
      <c r="N118" s="273">
        <v>56820.35</v>
      </c>
      <c r="O118" s="273">
        <v>15000</v>
      </c>
      <c r="P118" s="273">
        <v>50000</v>
      </c>
      <c r="Q118" s="56">
        <v>100500</v>
      </c>
      <c r="T118" s="56">
        <v>857017.52</v>
      </c>
      <c r="U118" s="100">
        <v>400782.23</v>
      </c>
      <c r="X118" s="100">
        <v>136101</v>
      </c>
      <c r="Y118" s="100">
        <v>9778.8799999999992</v>
      </c>
      <c r="Z118" s="124">
        <v>209669</v>
      </c>
      <c r="AD118" s="124">
        <v>69325.119999999995</v>
      </c>
      <c r="AE118" s="124">
        <v>33048.94</v>
      </c>
      <c r="AI118" s="85">
        <f t="shared" si="7"/>
        <v>407387.72</v>
      </c>
      <c r="AJ118" s="21">
        <f t="shared" si="8"/>
        <v>430820.35</v>
      </c>
      <c r="AK118" s="86">
        <f t="shared" si="9"/>
        <v>-23432.630000000005</v>
      </c>
      <c r="AL118" s="24">
        <f t="shared" si="10"/>
        <v>546662.11</v>
      </c>
      <c r="AM118" s="25">
        <f t="shared" si="11"/>
        <v>312043.06</v>
      </c>
      <c r="AN118" s="16">
        <f t="shared" si="12"/>
        <v>234619.05</v>
      </c>
    </row>
    <row r="119" spans="1:40" ht="15" thickBot="1" x14ac:dyDescent="0.25">
      <c r="A119" s="62" t="s">
        <v>323</v>
      </c>
      <c r="B119" s="62" t="s">
        <v>48</v>
      </c>
      <c r="C119" s="88">
        <v>1942</v>
      </c>
      <c r="D119" s="89" t="s">
        <v>925</v>
      </c>
      <c r="E119" s="56" t="s">
        <v>1774</v>
      </c>
      <c r="F119" s="123">
        <v>264151.09999999998</v>
      </c>
      <c r="G119" s="123">
        <v>8351.35</v>
      </c>
      <c r="H119" s="123">
        <v>144268.66</v>
      </c>
      <c r="J119" s="56">
        <v>988859.27</v>
      </c>
      <c r="K119" s="56">
        <v>105711.87</v>
      </c>
      <c r="M119" s="293">
        <v>130000</v>
      </c>
      <c r="N119" s="273">
        <v>37005.949999999997</v>
      </c>
      <c r="Q119" s="56">
        <v>40000</v>
      </c>
      <c r="T119" s="56">
        <v>2768353.45</v>
      </c>
      <c r="U119" s="100">
        <v>303168.94</v>
      </c>
      <c r="X119" s="100">
        <v>110628</v>
      </c>
      <c r="Y119" s="100">
        <v>4542.3999999999996</v>
      </c>
      <c r="Z119" s="124">
        <v>156476</v>
      </c>
      <c r="AD119" s="124">
        <v>51080.69</v>
      </c>
      <c r="AE119" s="124">
        <v>29006</v>
      </c>
      <c r="AI119" s="85">
        <f t="shared" si="7"/>
        <v>416771.11</v>
      </c>
      <c r="AJ119" s="21">
        <f t="shared" si="8"/>
        <v>167005.95000000001</v>
      </c>
      <c r="AK119" s="86">
        <f t="shared" si="9"/>
        <v>249765.15999999997</v>
      </c>
      <c r="AL119" s="24">
        <f t="shared" si="10"/>
        <v>418339.34</v>
      </c>
      <c r="AM119" s="25">
        <f t="shared" si="11"/>
        <v>236562.69</v>
      </c>
      <c r="AN119" s="16">
        <f t="shared" si="12"/>
        <v>181776.65000000002</v>
      </c>
    </row>
    <row r="120" spans="1:40" ht="15" thickBot="1" x14ac:dyDescent="0.25">
      <c r="A120" s="62" t="s">
        <v>323</v>
      </c>
      <c r="B120" s="62" t="s">
        <v>48</v>
      </c>
      <c r="C120" s="88">
        <v>2702</v>
      </c>
      <c r="D120" s="89" t="s">
        <v>926</v>
      </c>
      <c r="E120" s="56" t="s">
        <v>1775</v>
      </c>
      <c r="F120" s="123">
        <v>261213.55</v>
      </c>
      <c r="G120" s="123">
        <v>4007.4</v>
      </c>
      <c r="H120" s="123">
        <v>38067.26</v>
      </c>
      <c r="J120" s="56">
        <v>371939.29</v>
      </c>
      <c r="K120" s="56">
        <v>142075.98000000001</v>
      </c>
      <c r="M120" s="293">
        <v>60000</v>
      </c>
      <c r="N120" s="273">
        <v>44998</v>
      </c>
      <c r="Q120" s="56">
        <v>43050</v>
      </c>
      <c r="S120" s="56">
        <v>8070</v>
      </c>
      <c r="T120" s="56">
        <v>3313708.59</v>
      </c>
      <c r="U120" s="100">
        <v>346065.66</v>
      </c>
      <c r="X120" s="100">
        <v>231448</v>
      </c>
      <c r="Y120" s="100">
        <v>4927.0200000000004</v>
      </c>
      <c r="Z120" s="124">
        <v>268368</v>
      </c>
      <c r="AD120" s="124">
        <v>97414.38</v>
      </c>
      <c r="AE120" s="124">
        <v>12449.78</v>
      </c>
      <c r="AI120" s="85">
        <f t="shared" si="7"/>
        <v>303288.21000000002</v>
      </c>
      <c r="AJ120" s="21">
        <f t="shared" si="8"/>
        <v>104998</v>
      </c>
      <c r="AK120" s="86">
        <f t="shared" si="9"/>
        <v>198290.21000000002</v>
      </c>
      <c r="AL120" s="24">
        <f t="shared" si="10"/>
        <v>582440.67999999993</v>
      </c>
      <c r="AM120" s="25">
        <f t="shared" si="11"/>
        <v>378232.16000000003</v>
      </c>
      <c r="AN120" s="16">
        <f t="shared" si="12"/>
        <v>204208.5199999999</v>
      </c>
    </row>
    <row r="121" spans="1:40" ht="15" thickBot="1" x14ac:dyDescent="0.25">
      <c r="A121" s="62" t="s">
        <v>323</v>
      </c>
      <c r="B121" s="62" t="s">
        <v>48</v>
      </c>
      <c r="C121" s="88">
        <v>2772</v>
      </c>
      <c r="D121" s="89" t="s">
        <v>927</v>
      </c>
      <c r="E121" s="56" t="s">
        <v>1787</v>
      </c>
      <c r="F121" s="123">
        <v>765243.41</v>
      </c>
      <c r="G121" s="123">
        <v>4004.7</v>
      </c>
      <c r="H121" s="123">
        <v>47240.98</v>
      </c>
      <c r="J121" s="56">
        <v>710903.79</v>
      </c>
      <c r="K121" s="56">
        <v>71689.850000000006</v>
      </c>
      <c r="M121" s="293">
        <v>0</v>
      </c>
      <c r="N121" s="273">
        <v>34486.36</v>
      </c>
      <c r="O121" s="273">
        <v>120000</v>
      </c>
      <c r="T121" s="56">
        <v>3532326.06</v>
      </c>
      <c r="U121" s="100">
        <v>584235.27</v>
      </c>
      <c r="X121" s="100">
        <v>181041</v>
      </c>
      <c r="Y121" s="100">
        <v>4765.92</v>
      </c>
      <c r="Z121" s="124">
        <v>228971</v>
      </c>
      <c r="AD121" s="124">
        <v>143378.42000000001</v>
      </c>
      <c r="AE121" s="124">
        <v>32194.3</v>
      </c>
      <c r="AI121" s="85">
        <f t="shared" si="7"/>
        <v>816489.09</v>
      </c>
      <c r="AJ121" s="21">
        <f t="shared" si="8"/>
        <v>154486.35999999999</v>
      </c>
      <c r="AK121" s="86">
        <f t="shared" si="9"/>
        <v>662002.73</v>
      </c>
      <c r="AL121" s="24">
        <f t="shared" si="10"/>
        <v>770042.19000000006</v>
      </c>
      <c r="AM121" s="25">
        <f t="shared" si="11"/>
        <v>404543.72000000003</v>
      </c>
      <c r="AN121" s="16">
        <f t="shared" si="12"/>
        <v>365498.47000000003</v>
      </c>
    </row>
    <row r="122" spans="1:40" ht="15" thickBot="1" x14ac:dyDescent="0.25">
      <c r="A122" s="62" t="s">
        <v>39</v>
      </c>
      <c r="B122" s="62" t="s">
        <v>40</v>
      </c>
      <c r="C122" s="88">
        <v>6140</v>
      </c>
      <c r="D122" s="89" t="s">
        <v>928</v>
      </c>
      <c r="E122" s="56" t="s">
        <v>1692</v>
      </c>
      <c r="F122" s="123">
        <v>513726.98</v>
      </c>
      <c r="G122" s="123">
        <v>0</v>
      </c>
      <c r="H122" s="123">
        <v>272301.12</v>
      </c>
      <c r="J122" s="56">
        <v>1188404.19</v>
      </c>
      <c r="K122" s="56">
        <v>572338.52</v>
      </c>
      <c r="M122" s="293">
        <v>0</v>
      </c>
      <c r="N122" s="273">
        <v>56645.43</v>
      </c>
      <c r="P122" s="273">
        <v>165015.41</v>
      </c>
      <c r="R122" s="56">
        <v>431805.14</v>
      </c>
      <c r="S122" s="56">
        <v>380722.05</v>
      </c>
      <c r="T122" s="56">
        <v>1454124.22</v>
      </c>
      <c r="U122" s="100">
        <v>489691.74</v>
      </c>
      <c r="X122" s="100">
        <v>182086</v>
      </c>
      <c r="Z122" s="124">
        <v>347666</v>
      </c>
      <c r="AD122" s="124">
        <v>200106.72</v>
      </c>
      <c r="AE122" s="124">
        <v>57514.46</v>
      </c>
      <c r="AI122" s="85">
        <f t="shared" si="7"/>
        <v>786028.1</v>
      </c>
      <c r="AJ122" s="21">
        <f t="shared" si="8"/>
        <v>221660.84</v>
      </c>
      <c r="AK122" s="86">
        <f t="shared" si="9"/>
        <v>564367.26</v>
      </c>
      <c r="AL122" s="24">
        <f t="shared" si="10"/>
        <v>671777.74</v>
      </c>
      <c r="AM122" s="25">
        <f t="shared" si="11"/>
        <v>605287.17999999993</v>
      </c>
      <c r="AN122" s="16">
        <f t="shared" si="12"/>
        <v>66490.560000000056</v>
      </c>
    </row>
    <row r="123" spans="1:40" ht="15" thickBot="1" x14ac:dyDescent="0.25">
      <c r="A123" s="62" t="s">
        <v>39</v>
      </c>
      <c r="B123" s="62" t="s">
        <v>40</v>
      </c>
      <c r="C123" s="88">
        <v>5316</v>
      </c>
      <c r="D123" s="89" t="s">
        <v>929</v>
      </c>
      <c r="E123" s="56" t="s">
        <v>1693</v>
      </c>
      <c r="F123" s="123">
        <v>397250.15</v>
      </c>
      <c r="G123" s="123">
        <v>0</v>
      </c>
      <c r="H123" s="123">
        <v>101558.13</v>
      </c>
      <c r="J123" s="56">
        <v>152203.09</v>
      </c>
      <c r="K123" s="56">
        <v>306555.21999999997</v>
      </c>
      <c r="M123" s="293">
        <v>6000</v>
      </c>
      <c r="N123" s="273">
        <v>41839.800000000003</v>
      </c>
      <c r="P123" s="273">
        <v>315.27</v>
      </c>
      <c r="Q123" s="56">
        <v>94000</v>
      </c>
      <c r="R123" s="56">
        <v>324701.88</v>
      </c>
      <c r="T123" s="56">
        <v>5145573.0199999996</v>
      </c>
      <c r="U123" s="100">
        <v>204956.75</v>
      </c>
      <c r="X123" s="100">
        <v>380302</v>
      </c>
      <c r="Z123" s="124">
        <v>496422</v>
      </c>
      <c r="AD123" s="124">
        <v>124268.06</v>
      </c>
      <c r="AE123" s="124">
        <v>18566.46</v>
      </c>
      <c r="AI123" s="85">
        <f t="shared" si="7"/>
        <v>498808.28</v>
      </c>
      <c r="AJ123" s="21">
        <f t="shared" si="8"/>
        <v>48155.07</v>
      </c>
      <c r="AK123" s="86">
        <f t="shared" si="9"/>
        <v>450653.21</v>
      </c>
      <c r="AL123" s="24">
        <f t="shared" si="10"/>
        <v>585258.75</v>
      </c>
      <c r="AM123" s="25">
        <f t="shared" si="11"/>
        <v>639256.52</v>
      </c>
      <c r="AN123" s="16">
        <f t="shared" si="12"/>
        <v>-53997.770000000019</v>
      </c>
    </row>
    <row r="124" spans="1:40" ht="15" thickBot="1" x14ac:dyDescent="0.25">
      <c r="A124" s="62" t="s">
        <v>39</v>
      </c>
      <c r="B124" s="62" t="s">
        <v>40</v>
      </c>
      <c r="C124" s="88">
        <v>1456</v>
      </c>
      <c r="D124" s="89" t="s">
        <v>930</v>
      </c>
      <c r="E124" s="56" t="s">
        <v>1694</v>
      </c>
      <c r="F124" s="123">
        <v>102531.3</v>
      </c>
      <c r="G124" s="123">
        <v>75076</v>
      </c>
      <c r="H124" s="123">
        <v>65231.6</v>
      </c>
      <c r="J124" s="56">
        <v>2</v>
      </c>
      <c r="K124" s="56">
        <v>-19992.28</v>
      </c>
      <c r="M124" s="293">
        <v>0</v>
      </c>
      <c r="N124" s="273">
        <v>33500</v>
      </c>
      <c r="P124" s="273">
        <v>106000</v>
      </c>
      <c r="T124" s="56">
        <v>2682156.15</v>
      </c>
      <c r="U124" s="100">
        <v>254928</v>
      </c>
      <c r="X124" s="100">
        <v>65880</v>
      </c>
      <c r="Z124" s="124">
        <v>153500</v>
      </c>
      <c r="AD124" s="124">
        <v>73436.17</v>
      </c>
      <c r="AE124" s="124">
        <v>29999.52</v>
      </c>
      <c r="AI124" s="85">
        <f t="shared" si="7"/>
        <v>242838.9</v>
      </c>
      <c r="AJ124" s="21">
        <f t="shared" si="8"/>
        <v>139500</v>
      </c>
      <c r="AK124" s="86">
        <f t="shared" si="9"/>
        <v>103338.9</v>
      </c>
      <c r="AL124" s="24">
        <f t="shared" si="10"/>
        <v>320808</v>
      </c>
      <c r="AM124" s="25">
        <f t="shared" si="11"/>
        <v>256935.68999999997</v>
      </c>
      <c r="AN124" s="16">
        <f t="shared" si="12"/>
        <v>63872.310000000027</v>
      </c>
    </row>
    <row r="125" spans="1:40" ht="15" thickBot="1" x14ac:dyDescent="0.25">
      <c r="A125" s="62" t="s">
        <v>39</v>
      </c>
      <c r="B125" s="62" t="s">
        <v>40</v>
      </c>
      <c r="C125" s="88">
        <v>2839</v>
      </c>
      <c r="D125" s="89" t="s">
        <v>931</v>
      </c>
      <c r="E125" s="56" t="s">
        <v>1695</v>
      </c>
      <c r="F125" s="123">
        <v>306422.94</v>
      </c>
      <c r="G125" s="123">
        <v>0</v>
      </c>
      <c r="H125" s="123">
        <v>92197.72</v>
      </c>
      <c r="J125" s="56">
        <v>597643.86</v>
      </c>
      <c r="K125" s="56">
        <v>51698.35</v>
      </c>
      <c r="M125" s="293">
        <v>0</v>
      </c>
      <c r="N125" s="273">
        <v>50993.9</v>
      </c>
      <c r="P125" s="273">
        <v>55000</v>
      </c>
      <c r="S125" s="56">
        <v>-1215771.3999999999</v>
      </c>
      <c r="T125" s="56">
        <v>2132666.9300000002</v>
      </c>
      <c r="U125" s="100">
        <v>237373</v>
      </c>
      <c r="X125" s="100">
        <v>193494</v>
      </c>
      <c r="Z125" s="124">
        <v>253114</v>
      </c>
      <c r="AD125" s="124">
        <v>70781.279999999999</v>
      </c>
      <c r="AE125" s="124">
        <v>26198.28</v>
      </c>
      <c r="AI125" s="85">
        <f t="shared" si="7"/>
        <v>398620.66000000003</v>
      </c>
      <c r="AJ125" s="21">
        <f t="shared" si="8"/>
        <v>105993.9</v>
      </c>
      <c r="AK125" s="86">
        <f t="shared" si="9"/>
        <v>292626.76</v>
      </c>
      <c r="AL125" s="24">
        <f t="shared" si="10"/>
        <v>430867</v>
      </c>
      <c r="AM125" s="25">
        <f t="shared" si="11"/>
        <v>350093.56000000006</v>
      </c>
      <c r="AN125" s="16">
        <f t="shared" si="12"/>
        <v>80773.439999999944</v>
      </c>
    </row>
    <row r="126" spans="1:40" ht="15" thickBot="1" x14ac:dyDescent="0.25">
      <c r="A126" s="62" t="s">
        <v>39</v>
      </c>
      <c r="B126" s="62" t="s">
        <v>40</v>
      </c>
      <c r="C126" s="88">
        <v>4801</v>
      </c>
      <c r="D126" s="89" t="s">
        <v>932</v>
      </c>
      <c r="E126" s="56" t="s">
        <v>1696</v>
      </c>
      <c r="F126" s="123">
        <v>902787.8</v>
      </c>
      <c r="G126" s="123">
        <v>12950.69</v>
      </c>
      <c r="H126" s="123">
        <v>89108.78</v>
      </c>
      <c r="J126" s="56">
        <v>944861.87</v>
      </c>
      <c r="K126" s="56">
        <v>278266.86</v>
      </c>
      <c r="M126" s="293">
        <v>3000</v>
      </c>
      <c r="N126" s="273">
        <v>46326.38</v>
      </c>
      <c r="Q126" s="56">
        <v>100000</v>
      </c>
      <c r="T126" s="56">
        <v>2748053.22</v>
      </c>
      <c r="U126" s="100">
        <v>154861.63</v>
      </c>
      <c r="X126" s="100">
        <v>232540</v>
      </c>
      <c r="Z126" s="124">
        <v>325480</v>
      </c>
      <c r="AD126" s="124">
        <v>127219.7</v>
      </c>
      <c r="AE126" s="124">
        <v>26298</v>
      </c>
      <c r="AI126" s="85">
        <f t="shared" si="7"/>
        <v>1004847.27</v>
      </c>
      <c r="AJ126" s="21">
        <f t="shared" si="8"/>
        <v>49326.38</v>
      </c>
      <c r="AK126" s="86">
        <f t="shared" si="9"/>
        <v>955520.89</v>
      </c>
      <c r="AL126" s="24">
        <f t="shared" si="10"/>
        <v>387401.63</v>
      </c>
      <c r="AM126" s="25">
        <f t="shared" si="11"/>
        <v>478997.7</v>
      </c>
      <c r="AN126" s="16">
        <f t="shared" si="12"/>
        <v>-91596.07</v>
      </c>
    </row>
    <row r="127" spans="1:40" ht="15" thickBot="1" x14ac:dyDescent="0.25">
      <c r="A127" s="62" t="s">
        <v>39</v>
      </c>
      <c r="B127" s="62" t="s">
        <v>40</v>
      </c>
      <c r="C127" s="88">
        <v>3761</v>
      </c>
      <c r="D127" s="89" t="s">
        <v>933</v>
      </c>
      <c r="E127" s="56" t="s">
        <v>1697</v>
      </c>
      <c r="F127" s="123">
        <v>843490.05</v>
      </c>
      <c r="G127" s="123">
        <v>0</v>
      </c>
      <c r="H127" s="123">
        <v>65625.81</v>
      </c>
      <c r="J127" s="56">
        <v>290948.88</v>
      </c>
      <c r="K127" s="56">
        <v>551308.14</v>
      </c>
      <c r="M127" s="293">
        <v>0</v>
      </c>
      <c r="N127" s="273">
        <v>56316.33</v>
      </c>
      <c r="P127" s="273">
        <v>5000</v>
      </c>
      <c r="R127" s="56">
        <v>592794.93999999994</v>
      </c>
      <c r="T127" s="56">
        <v>2326269.85</v>
      </c>
      <c r="U127" s="100">
        <v>166827.5</v>
      </c>
      <c r="W127" s="100">
        <v>3.86</v>
      </c>
      <c r="X127" s="100">
        <v>109333</v>
      </c>
      <c r="Z127" s="124">
        <v>201393</v>
      </c>
      <c r="AD127" s="124">
        <v>84951</v>
      </c>
      <c r="AE127" s="124">
        <v>12906.59</v>
      </c>
      <c r="AI127" s="85">
        <f t="shared" si="7"/>
        <v>909115.8600000001</v>
      </c>
      <c r="AJ127" s="21">
        <f t="shared" si="8"/>
        <v>61316.33</v>
      </c>
      <c r="AK127" s="86">
        <f t="shared" si="9"/>
        <v>847799.53000000014</v>
      </c>
      <c r="AL127" s="24">
        <f t="shared" si="10"/>
        <v>276164.36</v>
      </c>
      <c r="AM127" s="25">
        <f t="shared" si="11"/>
        <v>299250.59000000003</v>
      </c>
      <c r="AN127" s="16">
        <f t="shared" si="12"/>
        <v>-23086.23000000004</v>
      </c>
    </row>
    <row r="128" spans="1:40" ht="15" thickBot="1" x14ac:dyDescent="0.25">
      <c r="A128" s="62" t="s">
        <v>39</v>
      </c>
      <c r="B128" s="62" t="s">
        <v>40</v>
      </c>
      <c r="C128" s="88">
        <v>4191</v>
      </c>
      <c r="D128" s="89" t="s">
        <v>934</v>
      </c>
      <c r="E128" s="56" t="s">
        <v>1698</v>
      </c>
      <c r="F128" s="123">
        <v>205467.24</v>
      </c>
      <c r="G128" s="123">
        <v>0</v>
      </c>
      <c r="H128" s="123">
        <v>130649.2</v>
      </c>
      <c r="J128" s="56">
        <v>2312492.61</v>
      </c>
      <c r="K128" s="56">
        <v>109244.22</v>
      </c>
      <c r="M128" s="293"/>
      <c r="N128" s="273">
        <v>31249.99</v>
      </c>
      <c r="P128" s="273">
        <v>18.940000000000001</v>
      </c>
      <c r="T128" s="56">
        <v>3580405.02</v>
      </c>
      <c r="U128" s="100">
        <v>126304</v>
      </c>
      <c r="X128" s="100">
        <v>245077</v>
      </c>
      <c r="Z128" s="124">
        <v>333617</v>
      </c>
      <c r="AD128" s="124">
        <v>80429.03</v>
      </c>
      <c r="AE128" s="124">
        <v>16059.62</v>
      </c>
      <c r="AI128" s="85">
        <f t="shared" si="7"/>
        <v>336116.44</v>
      </c>
      <c r="AJ128" s="21">
        <f t="shared" si="8"/>
        <v>31268.93</v>
      </c>
      <c r="AK128" s="86">
        <f t="shared" si="9"/>
        <v>304847.51</v>
      </c>
      <c r="AL128" s="24">
        <f t="shared" si="10"/>
        <v>371381</v>
      </c>
      <c r="AM128" s="25">
        <f t="shared" si="11"/>
        <v>430105.65</v>
      </c>
      <c r="AN128" s="16">
        <f t="shared" si="12"/>
        <v>-58724.650000000023</v>
      </c>
    </row>
    <row r="129" spans="1:40" ht="15" thickBot="1" x14ac:dyDescent="0.25">
      <c r="A129" s="62" t="s">
        <v>39</v>
      </c>
      <c r="B129" s="62" t="s">
        <v>40</v>
      </c>
      <c r="C129" s="88">
        <v>1988</v>
      </c>
      <c r="D129" s="89" t="s">
        <v>935</v>
      </c>
      <c r="E129" s="56" t="s">
        <v>1699</v>
      </c>
      <c r="F129" s="123">
        <v>667498.72</v>
      </c>
      <c r="G129" s="123">
        <v>71455.75</v>
      </c>
      <c r="H129" s="123">
        <v>78249.64</v>
      </c>
      <c r="J129" s="56">
        <v>435844.08</v>
      </c>
      <c r="K129" s="56">
        <v>43760.82</v>
      </c>
      <c r="M129" s="293"/>
      <c r="N129" s="273">
        <v>9200</v>
      </c>
      <c r="P129" s="273">
        <v>150000</v>
      </c>
      <c r="R129" s="56">
        <v>1275271.24</v>
      </c>
      <c r="T129" s="56">
        <v>2242898.44</v>
      </c>
      <c r="U129" s="100">
        <v>86626.75</v>
      </c>
      <c r="X129" s="100">
        <v>259740</v>
      </c>
      <c r="Y129" s="100">
        <v>10</v>
      </c>
      <c r="Z129" s="124">
        <v>296320</v>
      </c>
      <c r="AD129" s="124">
        <v>146089.60999999999</v>
      </c>
      <c r="AE129" s="124">
        <v>15647</v>
      </c>
      <c r="AI129" s="85">
        <f t="shared" si="7"/>
        <v>817204.11</v>
      </c>
      <c r="AJ129" s="21">
        <f t="shared" si="8"/>
        <v>159200</v>
      </c>
      <c r="AK129" s="86">
        <f t="shared" si="9"/>
        <v>658004.11</v>
      </c>
      <c r="AL129" s="24">
        <f t="shared" si="10"/>
        <v>346376.75</v>
      </c>
      <c r="AM129" s="25">
        <f t="shared" si="11"/>
        <v>458056.61</v>
      </c>
      <c r="AN129" s="16">
        <f t="shared" si="12"/>
        <v>-111679.85999999999</v>
      </c>
    </row>
    <row r="130" spans="1:40" ht="15" thickBot="1" x14ac:dyDescent="0.25">
      <c r="A130" s="62" t="s">
        <v>39</v>
      </c>
      <c r="B130" s="62" t="s">
        <v>40</v>
      </c>
      <c r="C130" s="88">
        <v>2809</v>
      </c>
      <c r="D130" s="89" t="s">
        <v>936</v>
      </c>
      <c r="E130" s="56" t="s">
        <v>1776</v>
      </c>
      <c r="F130" s="123">
        <v>232262.57</v>
      </c>
      <c r="G130" s="123">
        <v>7405.5</v>
      </c>
      <c r="H130" s="123">
        <v>107490.68</v>
      </c>
      <c r="J130" s="56">
        <v>1375364</v>
      </c>
      <c r="K130" s="56">
        <v>645899.02</v>
      </c>
      <c r="M130" s="293"/>
      <c r="N130" s="273">
        <v>37518.89</v>
      </c>
      <c r="R130" s="56">
        <v>-2895289.86</v>
      </c>
      <c r="T130" s="56">
        <v>3888577.01</v>
      </c>
      <c r="U130" s="100">
        <v>219110</v>
      </c>
      <c r="X130" s="100">
        <v>213423</v>
      </c>
      <c r="Z130" s="124">
        <v>294263</v>
      </c>
      <c r="AD130" s="124">
        <v>114428.89</v>
      </c>
      <c r="AE130" s="124">
        <v>7890</v>
      </c>
      <c r="AI130" s="85">
        <f t="shared" si="7"/>
        <v>347158.75</v>
      </c>
      <c r="AJ130" s="21">
        <f t="shared" si="8"/>
        <v>37518.89</v>
      </c>
      <c r="AK130" s="86">
        <f t="shared" si="9"/>
        <v>309639.86</v>
      </c>
      <c r="AL130" s="24">
        <f t="shared" si="10"/>
        <v>432533</v>
      </c>
      <c r="AM130" s="25">
        <f t="shared" si="11"/>
        <v>416581.89</v>
      </c>
      <c r="AN130" s="16">
        <f t="shared" si="12"/>
        <v>15951.109999999986</v>
      </c>
    </row>
    <row r="131" spans="1:40" ht="15" thickBot="1" x14ac:dyDescent="0.25">
      <c r="A131" s="62" t="s">
        <v>39</v>
      </c>
      <c r="B131" s="62" t="s">
        <v>40</v>
      </c>
      <c r="C131" s="88">
        <v>2809</v>
      </c>
      <c r="D131" s="89" t="s">
        <v>937</v>
      </c>
      <c r="E131" s="56" t="s">
        <v>1777</v>
      </c>
      <c r="F131" s="123">
        <v>106973.66</v>
      </c>
      <c r="G131" s="123">
        <v>0</v>
      </c>
      <c r="H131" s="123">
        <v>3662.06</v>
      </c>
      <c r="J131" s="56">
        <v>1132164.6299999999</v>
      </c>
      <c r="K131" s="56">
        <v>400831.55</v>
      </c>
      <c r="M131" s="293"/>
      <c r="N131" s="273">
        <v>18450</v>
      </c>
      <c r="O131" s="273">
        <v>296106.44</v>
      </c>
      <c r="R131" s="56">
        <v>-3013177.74</v>
      </c>
      <c r="T131" s="56">
        <v>3397782.5</v>
      </c>
      <c r="U131" s="100">
        <v>135398.78</v>
      </c>
      <c r="X131" s="100">
        <v>113240</v>
      </c>
      <c r="Z131" s="124">
        <v>176554</v>
      </c>
      <c r="AD131" s="124">
        <v>157036.06</v>
      </c>
      <c r="AE131" s="124">
        <v>50860.38</v>
      </c>
      <c r="AI131" s="85">
        <f t="shared" si="7"/>
        <v>110635.72</v>
      </c>
      <c r="AJ131" s="21">
        <f t="shared" si="8"/>
        <v>314556.44</v>
      </c>
      <c r="AK131" s="86">
        <f t="shared" si="9"/>
        <v>-203920.72</v>
      </c>
      <c r="AL131" s="24">
        <f t="shared" si="10"/>
        <v>248638.78</v>
      </c>
      <c r="AM131" s="25">
        <f t="shared" si="11"/>
        <v>384450.44</v>
      </c>
      <c r="AN131" s="16">
        <f t="shared" si="12"/>
        <v>-135811.66</v>
      </c>
    </row>
    <row r="132" spans="1:40" ht="15" thickBot="1" x14ac:dyDescent="0.25">
      <c r="A132" s="62" t="s">
        <v>328</v>
      </c>
      <c r="B132" s="62" t="s">
        <v>49</v>
      </c>
      <c r="C132" s="88">
        <v>8788</v>
      </c>
      <c r="D132" s="89" t="s">
        <v>938</v>
      </c>
      <c r="E132" s="56" t="s">
        <v>1700</v>
      </c>
      <c r="F132" s="123">
        <v>717792.56</v>
      </c>
      <c r="G132" s="123">
        <v>75282</v>
      </c>
      <c r="H132" s="123">
        <v>123532.09</v>
      </c>
      <c r="J132" s="56">
        <v>684186.81</v>
      </c>
      <c r="K132" s="56">
        <v>100831.99</v>
      </c>
      <c r="M132" s="293">
        <v>10000</v>
      </c>
      <c r="N132" s="273">
        <v>71575.59</v>
      </c>
      <c r="P132" s="273">
        <v>3073</v>
      </c>
      <c r="Q132" s="56">
        <v>45010</v>
      </c>
      <c r="S132" s="56">
        <v>195127.38</v>
      </c>
      <c r="T132" s="56">
        <v>3801436</v>
      </c>
      <c r="U132" s="100">
        <v>742618.76</v>
      </c>
      <c r="V132" s="100">
        <v>3000</v>
      </c>
      <c r="X132" s="100">
        <v>246666</v>
      </c>
      <c r="Z132" s="124">
        <v>430626</v>
      </c>
      <c r="AC132" s="124">
        <v>460</v>
      </c>
      <c r="AD132" s="124">
        <v>198277.26</v>
      </c>
      <c r="AE132" s="124">
        <v>33253.79</v>
      </c>
      <c r="AI132" s="85">
        <f t="shared" ref="AI132:AI195" si="13">SUM(F132:I132)</f>
        <v>916606.65</v>
      </c>
      <c r="AJ132" s="21">
        <f t="shared" si="8"/>
        <v>84648.59</v>
      </c>
      <c r="AK132" s="86">
        <f t="shared" si="9"/>
        <v>831958.06</v>
      </c>
      <c r="AL132" s="24">
        <f t="shared" si="10"/>
        <v>992284.76</v>
      </c>
      <c r="AM132" s="25">
        <f t="shared" si="11"/>
        <v>662617.05000000005</v>
      </c>
      <c r="AN132" s="16">
        <f t="shared" si="12"/>
        <v>329667.70999999996</v>
      </c>
    </row>
    <row r="133" spans="1:40" ht="15" thickBot="1" x14ac:dyDescent="0.25">
      <c r="A133" s="62" t="s">
        <v>328</v>
      </c>
      <c r="B133" s="62" t="s">
        <v>49</v>
      </c>
      <c r="C133" s="88">
        <v>4890</v>
      </c>
      <c r="D133" s="89" t="s">
        <v>939</v>
      </c>
      <c r="E133" s="56" t="s">
        <v>1701</v>
      </c>
      <c r="F133" s="123">
        <v>375703.51</v>
      </c>
      <c r="G133" s="123">
        <v>25000.1</v>
      </c>
      <c r="H133" s="123">
        <v>179218.48</v>
      </c>
      <c r="J133" s="56">
        <v>428550.8</v>
      </c>
      <c r="K133" s="56">
        <v>8394.4500000000007</v>
      </c>
      <c r="M133" s="293">
        <v>7000</v>
      </c>
      <c r="N133" s="273">
        <v>41338.300000000003</v>
      </c>
      <c r="P133" s="273">
        <v>1793</v>
      </c>
      <c r="S133" s="56">
        <v>85611.37</v>
      </c>
      <c r="T133" s="56">
        <v>2453088.7400000002</v>
      </c>
      <c r="U133" s="100">
        <v>315955.93</v>
      </c>
      <c r="X133" s="100">
        <v>295517</v>
      </c>
      <c r="Y133" s="100">
        <v>7037</v>
      </c>
      <c r="Z133" s="124">
        <v>406250</v>
      </c>
      <c r="AD133" s="124">
        <v>195428.43</v>
      </c>
      <c r="AE133" s="124">
        <v>31407.32</v>
      </c>
      <c r="AI133" s="85">
        <f t="shared" si="13"/>
        <v>579922.09</v>
      </c>
      <c r="AJ133" s="21">
        <f t="shared" ref="AJ133:AJ196" si="14">SUM(M133:P133)</f>
        <v>50131.3</v>
      </c>
      <c r="AK133" s="86">
        <f t="shared" ref="AK133:AK196" si="15">AI133-AJ133</f>
        <v>529790.78999999992</v>
      </c>
      <c r="AL133" s="24">
        <f t="shared" ref="AL133:AL196" si="16">SUM(U133:Y133)</f>
        <v>618509.92999999993</v>
      </c>
      <c r="AM133" s="25">
        <f t="shared" ref="AM133:AM196" si="17">SUM(Z133:AH133)</f>
        <v>633085.74999999988</v>
      </c>
      <c r="AN133" s="16">
        <f t="shared" ref="AN133:AN196" si="18">AL133-AM133</f>
        <v>-14575.819999999949</v>
      </c>
    </row>
    <row r="134" spans="1:40" ht="15" thickBot="1" x14ac:dyDescent="0.25">
      <c r="A134" s="62" t="s">
        <v>328</v>
      </c>
      <c r="B134" s="62" t="s">
        <v>49</v>
      </c>
      <c r="C134" s="88">
        <v>8526</v>
      </c>
      <c r="D134" s="89" t="s">
        <v>940</v>
      </c>
      <c r="E134" s="56" t="s">
        <v>1702</v>
      </c>
      <c r="F134" s="123">
        <v>718041.68</v>
      </c>
      <c r="G134" s="123">
        <v>74553.3</v>
      </c>
      <c r="H134" s="123">
        <v>190856.78</v>
      </c>
      <c r="J134" s="56">
        <v>372472.73</v>
      </c>
      <c r="K134" s="56">
        <v>622838.04</v>
      </c>
      <c r="M134" s="293">
        <v>18680</v>
      </c>
      <c r="N134" s="273">
        <v>68852.800000000003</v>
      </c>
      <c r="P134" s="273">
        <v>4512</v>
      </c>
      <c r="Q134" s="56">
        <v>13800</v>
      </c>
      <c r="S134" s="56">
        <v>178006.66</v>
      </c>
      <c r="T134" s="56">
        <v>3154882.42</v>
      </c>
      <c r="U134" s="100">
        <v>767130.46</v>
      </c>
      <c r="X134" s="100">
        <v>329623</v>
      </c>
      <c r="Y134" s="100">
        <v>2400</v>
      </c>
      <c r="Z134" s="124">
        <v>564093</v>
      </c>
      <c r="AB134" s="124">
        <v>480</v>
      </c>
      <c r="AD134" s="124">
        <v>292379.65999999997</v>
      </c>
      <c r="AE134" s="124">
        <v>20840</v>
      </c>
      <c r="AH134" s="124">
        <v>50000</v>
      </c>
      <c r="AI134" s="85">
        <f t="shared" si="13"/>
        <v>983451.76000000013</v>
      </c>
      <c r="AJ134" s="21">
        <f t="shared" si="14"/>
        <v>92044.800000000003</v>
      </c>
      <c r="AK134" s="86">
        <f t="shared" si="15"/>
        <v>891406.96000000008</v>
      </c>
      <c r="AL134" s="24">
        <f t="shared" si="16"/>
        <v>1099153.46</v>
      </c>
      <c r="AM134" s="25">
        <f t="shared" si="17"/>
        <v>927792.65999999992</v>
      </c>
      <c r="AN134" s="16">
        <f t="shared" si="18"/>
        <v>171360.80000000005</v>
      </c>
    </row>
    <row r="135" spans="1:40" ht="15" thickBot="1" x14ac:dyDescent="0.25">
      <c r="A135" s="62" t="s">
        <v>328</v>
      </c>
      <c r="B135" s="62" t="s">
        <v>49</v>
      </c>
      <c r="C135" s="88">
        <v>6442</v>
      </c>
      <c r="D135" s="89" t="s">
        <v>941</v>
      </c>
      <c r="E135" s="56" t="s">
        <v>1703</v>
      </c>
      <c r="F135" s="123">
        <v>433513.57</v>
      </c>
      <c r="G135" s="123">
        <v>87090.62</v>
      </c>
      <c r="H135" s="123">
        <v>209451.37</v>
      </c>
      <c r="J135" s="56">
        <v>289790.90000000002</v>
      </c>
      <c r="K135" s="56">
        <v>38689.89</v>
      </c>
      <c r="M135" s="293">
        <v>0</v>
      </c>
      <c r="N135" s="273">
        <v>47853.8</v>
      </c>
      <c r="P135" s="273">
        <v>1948</v>
      </c>
      <c r="Q135" s="56">
        <v>106640</v>
      </c>
      <c r="S135" s="56">
        <v>56600.58</v>
      </c>
      <c r="T135" s="56">
        <v>2689973.6</v>
      </c>
      <c r="U135" s="100">
        <v>491056.66</v>
      </c>
      <c r="X135" s="100">
        <v>121681</v>
      </c>
      <c r="Z135" s="124">
        <v>228381</v>
      </c>
      <c r="AD135" s="124">
        <v>219236.87</v>
      </c>
      <c r="AE135" s="124">
        <v>19977.060000000001</v>
      </c>
      <c r="AG135" s="124">
        <v>23014.75</v>
      </c>
      <c r="AI135" s="85">
        <f t="shared" si="13"/>
        <v>730055.56</v>
      </c>
      <c r="AJ135" s="21">
        <f t="shared" si="14"/>
        <v>49801.8</v>
      </c>
      <c r="AK135" s="86">
        <f t="shared" si="15"/>
        <v>680253.76</v>
      </c>
      <c r="AL135" s="24">
        <f t="shared" si="16"/>
        <v>612737.65999999992</v>
      </c>
      <c r="AM135" s="25">
        <f t="shared" si="17"/>
        <v>490609.68</v>
      </c>
      <c r="AN135" s="16">
        <f t="shared" si="18"/>
        <v>122127.97999999992</v>
      </c>
    </row>
    <row r="136" spans="1:40" ht="15" thickBot="1" x14ac:dyDescent="0.25">
      <c r="A136" s="62" t="s">
        <v>328</v>
      </c>
      <c r="B136" s="62" t="s">
        <v>49</v>
      </c>
      <c r="C136" s="88">
        <v>3652</v>
      </c>
      <c r="D136" s="89" t="s">
        <v>942</v>
      </c>
      <c r="E136" s="56" t="s">
        <v>1704</v>
      </c>
      <c r="F136" s="123">
        <v>369894.44</v>
      </c>
      <c r="G136" s="123">
        <v>45569</v>
      </c>
      <c r="H136" s="123">
        <v>122056.18</v>
      </c>
      <c r="J136" s="56">
        <v>750105.78</v>
      </c>
      <c r="K136" s="56">
        <v>24963.439999999999</v>
      </c>
      <c r="M136" s="293">
        <v>0</v>
      </c>
      <c r="N136" s="273">
        <v>48079.98</v>
      </c>
      <c r="P136" s="273">
        <v>1963</v>
      </c>
      <c r="Q136" s="56">
        <v>41800</v>
      </c>
      <c r="S136" s="56">
        <v>-13980.8</v>
      </c>
      <c r="T136" s="56">
        <v>2072080.16</v>
      </c>
      <c r="U136" s="100">
        <v>311195.32</v>
      </c>
      <c r="X136" s="100">
        <v>114701</v>
      </c>
      <c r="Z136" s="124">
        <v>243571</v>
      </c>
      <c r="AB136" s="124">
        <v>1385</v>
      </c>
      <c r="AD136" s="124">
        <v>124258.51</v>
      </c>
      <c r="AE136" s="124">
        <v>21639.54</v>
      </c>
      <c r="AI136" s="85">
        <f t="shared" si="13"/>
        <v>537519.62</v>
      </c>
      <c r="AJ136" s="21">
        <f t="shared" si="14"/>
        <v>50042.98</v>
      </c>
      <c r="AK136" s="86">
        <f t="shared" si="15"/>
        <v>487476.64</v>
      </c>
      <c r="AL136" s="24">
        <f t="shared" si="16"/>
        <v>425896.32</v>
      </c>
      <c r="AM136" s="25">
        <f t="shared" si="17"/>
        <v>390854.05</v>
      </c>
      <c r="AN136" s="16">
        <f t="shared" si="18"/>
        <v>35042.270000000019</v>
      </c>
    </row>
    <row r="137" spans="1:40" ht="15" thickBot="1" x14ac:dyDescent="0.25">
      <c r="A137" s="62" t="s">
        <v>328</v>
      </c>
      <c r="B137" s="62" t="s">
        <v>49</v>
      </c>
      <c r="C137" s="88">
        <v>7302</v>
      </c>
      <c r="D137" s="89" t="s">
        <v>943</v>
      </c>
      <c r="E137" s="56" t="s">
        <v>1705</v>
      </c>
      <c r="F137" s="123">
        <v>473309.17</v>
      </c>
      <c r="G137" s="123">
        <v>7800</v>
      </c>
      <c r="H137" s="123">
        <v>526345.26</v>
      </c>
      <c r="J137" s="56">
        <v>444938.93</v>
      </c>
      <c r="K137" s="56">
        <v>36778.449999999997</v>
      </c>
      <c r="M137" s="293"/>
      <c r="N137" s="273">
        <v>36683.339999999997</v>
      </c>
      <c r="P137" s="273">
        <v>3241</v>
      </c>
      <c r="S137" s="56">
        <v>84275.21</v>
      </c>
      <c r="T137" s="56">
        <v>3517785.78</v>
      </c>
      <c r="U137" s="100">
        <v>1050607.6399999999</v>
      </c>
      <c r="X137" s="100">
        <v>295524.59999999998</v>
      </c>
      <c r="Z137" s="124">
        <v>459844.6</v>
      </c>
      <c r="AD137" s="124">
        <v>138708.6</v>
      </c>
      <c r="AE137" s="124">
        <v>13148.4</v>
      </c>
      <c r="AI137" s="85">
        <f t="shared" si="13"/>
        <v>1007454.4299999999</v>
      </c>
      <c r="AJ137" s="21">
        <f t="shared" si="14"/>
        <v>39924.339999999997</v>
      </c>
      <c r="AK137" s="86">
        <f t="shared" si="15"/>
        <v>967530.09</v>
      </c>
      <c r="AL137" s="24">
        <f t="shared" si="16"/>
        <v>1346132.2399999998</v>
      </c>
      <c r="AM137" s="25">
        <f t="shared" si="17"/>
        <v>611701.6</v>
      </c>
      <c r="AN137" s="16">
        <f t="shared" si="18"/>
        <v>734430.63999999978</v>
      </c>
    </row>
    <row r="138" spans="1:40" ht="15" thickBot="1" x14ac:dyDescent="0.25">
      <c r="A138" s="62" t="s">
        <v>328</v>
      </c>
      <c r="B138" s="62" t="s">
        <v>49</v>
      </c>
      <c r="C138" s="88">
        <v>3122</v>
      </c>
      <c r="D138" s="89" t="s">
        <v>944</v>
      </c>
      <c r="E138" s="56" t="s">
        <v>1706</v>
      </c>
      <c r="F138" s="123">
        <v>336491.11</v>
      </c>
      <c r="G138" s="123">
        <v>72060</v>
      </c>
      <c r="H138" s="123">
        <v>288070.7</v>
      </c>
      <c r="J138" s="56">
        <v>1127274.02</v>
      </c>
      <c r="K138" s="56">
        <v>187200.27</v>
      </c>
      <c r="M138" s="293">
        <v>79960</v>
      </c>
      <c r="N138" s="273">
        <v>46258.69</v>
      </c>
      <c r="P138" s="273">
        <v>2101</v>
      </c>
      <c r="S138" s="56">
        <v>33673.089999999997</v>
      </c>
      <c r="T138" s="56">
        <v>2461639.23</v>
      </c>
      <c r="U138" s="100">
        <v>368639.17</v>
      </c>
      <c r="X138" s="100">
        <v>263361</v>
      </c>
      <c r="Z138" s="124">
        <v>367326</v>
      </c>
      <c r="AB138" s="124">
        <v>600</v>
      </c>
      <c r="AD138" s="124">
        <v>211082.52</v>
      </c>
      <c r="AE138" s="124">
        <v>24706.32</v>
      </c>
      <c r="AI138" s="85">
        <f t="shared" si="13"/>
        <v>696621.81</v>
      </c>
      <c r="AJ138" s="21">
        <f t="shared" si="14"/>
        <v>128319.69</v>
      </c>
      <c r="AK138" s="86">
        <f t="shared" si="15"/>
        <v>568302.12000000011</v>
      </c>
      <c r="AL138" s="24">
        <f t="shared" si="16"/>
        <v>632000.16999999993</v>
      </c>
      <c r="AM138" s="25">
        <f t="shared" si="17"/>
        <v>603714.84</v>
      </c>
      <c r="AN138" s="16">
        <f t="shared" si="18"/>
        <v>28285.329999999958</v>
      </c>
    </row>
    <row r="139" spans="1:40" ht="15" thickBot="1" x14ac:dyDescent="0.25">
      <c r="A139" s="62" t="s">
        <v>328</v>
      </c>
      <c r="B139" s="62" t="s">
        <v>49</v>
      </c>
      <c r="C139" s="88">
        <v>3540</v>
      </c>
      <c r="D139" s="89" t="s">
        <v>945</v>
      </c>
      <c r="E139" s="56" t="s">
        <v>1707</v>
      </c>
      <c r="F139" s="123">
        <v>179781.49</v>
      </c>
      <c r="G139" s="123">
        <v>56774</v>
      </c>
      <c r="H139" s="123">
        <v>156563.72</v>
      </c>
      <c r="J139" s="56">
        <v>2190154.71</v>
      </c>
      <c r="K139" s="56">
        <v>46703.46</v>
      </c>
      <c r="M139" s="293">
        <v>0</v>
      </c>
      <c r="N139" s="273">
        <v>41820.879999999997</v>
      </c>
      <c r="P139" s="273">
        <v>3251</v>
      </c>
      <c r="Q139" s="56">
        <v>22210</v>
      </c>
      <c r="R139" s="56">
        <v>-313129.26</v>
      </c>
      <c r="S139" s="56">
        <v>85840.1</v>
      </c>
      <c r="T139" s="56">
        <v>1490475.39</v>
      </c>
      <c r="U139" s="100">
        <v>446346.22</v>
      </c>
      <c r="X139" s="100">
        <v>187990</v>
      </c>
      <c r="Y139" s="100">
        <v>57830</v>
      </c>
      <c r="Z139" s="124">
        <v>342190</v>
      </c>
      <c r="AD139" s="124">
        <v>267552.31</v>
      </c>
      <c r="AE139" s="124">
        <v>43696.88</v>
      </c>
      <c r="AI139" s="85">
        <f t="shared" si="13"/>
        <v>393119.20999999996</v>
      </c>
      <c r="AJ139" s="21">
        <f t="shared" si="14"/>
        <v>45071.88</v>
      </c>
      <c r="AK139" s="86">
        <f t="shared" si="15"/>
        <v>348047.32999999996</v>
      </c>
      <c r="AL139" s="24">
        <f t="shared" si="16"/>
        <v>692166.22</v>
      </c>
      <c r="AM139" s="25">
        <f t="shared" si="17"/>
        <v>653439.19000000006</v>
      </c>
      <c r="AN139" s="16">
        <f t="shared" si="18"/>
        <v>38727.029999999912</v>
      </c>
    </row>
    <row r="140" spans="1:40" ht="15" thickBot="1" x14ac:dyDescent="0.25">
      <c r="A140" s="62" t="s">
        <v>328</v>
      </c>
      <c r="B140" s="62" t="s">
        <v>49</v>
      </c>
      <c r="C140" s="88">
        <v>8043</v>
      </c>
      <c r="D140" s="89" t="s">
        <v>946</v>
      </c>
      <c r="E140" s="56" t="s">
        <v>1708</v>
      </c>
      <c r="F140" s="123">
        <v>732454.06</v>
      </c>
      <c r="G140" s="123">
        <v>35784.400000000001</v>
      </c>
      <c r="H140" s="123">
        <v>421106.7</v>
      </c>
      <c r="J140" s="56">
        <v>188754</v>
      </c>
      <c r="K140" s="56">
        <v>645408.74</v>
      </c>
      <c r="M140" s="293">
        <v>4189</v>
      </c>
      <c r="N140" s="273">
        <v>71867.88</v>
      </c>
      <c r="P140" s="273">
        <v>3744</v>
      </c>
      <c r="Q140" s="56">
        <v>148115</v>
      </c>
      <c r="R140" s="56">
        <v>-278782.13</v>
      </c>
      <c r="S140" s="56">
        <v>69820.69</v>
      </c>
      <c r="T140" s="56">
        <v>3511106.83</v>
      </c>
      <c r="U140" s="100">
        <v>828527.68</v>
      </c>
      <c r="X140" s="100">
        <v>239401</v>
      </c>
      <c r="Z140" s="124">
        <v>429321</v>
      </c>
      <c r="AD140" s="124">
        <v>267244.89</v>
      </c>
      <c r="AE140" s="124">
        <v>10652.5</v>
      </c>
      <c r="AI140" s="85">
        <f t="shared" si="13"/>
        <v>1189345.1600000001</v>
      </c>
      <c r="AJ140" s="21">
        <f t="shared" si="14"/>
        <v>79800.88</v>
      </c>
      <c r="AK140" s="86">
        <f t="shared" si="15"/>
        <v>1109544.2800000003</v>
      </c>
      <c r="AL140" s="24">
        <f t="shared" si="16"/>
        <v>1067928.6800000002</v>
      </c>
      <c r="AM140" s="25">
        <f t="shared" si="17"/>
        <v>707218.39</v>
      </c>
      <c r="AN140" s="16">
        <f t="shared" si="18"/>
        <v>360710.29000000015</v>
      </c>
    </row>
    <row r="141" spans="1:40" ht="15" thickBot="1" x14ac:dyDescent="0.25">
      <c r="A141" s="62" t="s">
        <v>328</v>
      </c>
      <c r="B141" s="62" t="s">
        <v>49</v>
      </c>
      <c r="C141" s="88">
        <v>4264</v>
      </c>
      <c r="D141" s="89" t="s">
        <v>947</v>
      </c>
      <c r="E141" s="56" t="s">
        <v>1709</v>
      </c>
      <c r="F141" s="123">
        <v>516393.96</v>
      </c>
      <c r="G141" s="123">
        <v>96601.5</v>
      </c>
      <c r="H141" s="123">
        <v>176866.38</v>
      </c>
      <c r="J141" s="56">
        <v>489037.13</v>
      </c>
      <c r="K141" s="56">
        <v>86185.42</v>
      </c>
      <c r="M141" s="293">
        <v>0</v>
      </c>
      <c r="N141" s="273">
        <v>64491.65</v>
      </c>
      <c r="P141" s="273">
        <v>1078</v>
      </c>
      <c r="Q141" s="56">
        <v>106375</v>
      </c>
      <c r="T141" s="56">
        <v>1290976.01</v>
      </c>
      <c r="U141" s="100">
        <v>422814.17</v>
      </c>
      <c r="X141" s="100">
        <v>307428</v>
      </c>
      <c r="Z141" s="124">
        <v>380528</v>
      </c>
      <c r="AD141" s="124">
        <v>221505.24</v>
      </c>
      <c r="AE141" s="124">
        <v>35858.080000000002</v>
      </c>
      <c r="AI141" s="85">
        <f t="shared" si="13"/>
        <v>789861.84</v>
      </c>
      <c r="AJ141" s="21">
        <f t="shared" si="14"/>
        <v>65569.649999999994</v>
      </c>
      <c r="AK141" s="86">
        <f t="shared" si="15"/>
        <v>724292.19</v>
      </c>
      <c r="AL141" s="24">
        <f t="shared" si="16"/>
        <v>730242.16999999993</v>
      </c>
      <c r="AM141" s="25">
        <f t="shared" si="17"/>
        <v>637891.31999999995</v>
      </c>
      <c r="AN141" s="16">
        <f t="shared" si="18"/>
        <v>92350.849999999977</v>
      </c>
    </row>
    <row r="142" spans="1:40" ht="15" thickBot="1" x14ac:dyDescent="0.25">
      <c r="A142" s="62" t="s">
        <v>328</v>
      </c>
      <c r="B142" s="62" t="s">
        <v>49</v>
      </c>
      <c r="C142" s="88">
        <v>4475</v>
      </c>
      <c r="D142" s="89" t="s">
        <v>948</v>
      </c>
      <c r="E142" s="56" t="s">
        <v>1710</v>
      </c>
      <c r="F142" s="123">
        <v>327966.21999999997</v>
      </c>
      <c r="G142" s="123">
        <v>10000</v>
      </c>
      <c r="H142" s="123">
        <v>188777.28</v>
      </c>
      <c r="J142" s="56">
        <v>516697</v>
      </c>
      <c r="K142" s="56">
        <v>48330.87</v>
      </c>
      <c r="M142" s="293"/>
      <c r="N142" s="273">
        <v>50459.16</v>
      </c>
      <c r="P142" s="273">
        <v>2937</v>
      </c>
      <c r="S142" s="56">
        <v>30291.8</v>
      </c>
      <c r="T142" s="56">
        <v>431311.75</v>
      </c>
      <c r="U142" s="100">
        <v>612206.85</v>
      </c>
      <c r="X142" s="100">
        <v>176799</v>
      </c>
      <c r="Z142" s="124">
        <v>309199</v>
      </c>
      <c r="AD142" s="124">
        <v>115886.18</v>
      </c>
      <c r="AE142" s="124">
        <v>31312.18</v>
      </c>
      <c r="AI142" s="85">
        <f t="shared" si="13"/>
        <v>526743.5</v>
      </c>
      <c r="AJ142" s="21">
        <f t="shared" si="14"/>
        <v>53396.160000000003</v>
      </c>
      <c r="AK142" s="86">
        <f t="shared" si="15"/>
        <v>473347.33999999997</v>
      </c>
      <c r="AL142" s="24">
        <f t="shared" si="16"/>
        <v>789005.85</v>
      </c>
      <c r="AM142" s="25">
        <f t="shared" si="17"/>
        <v>456397.36</v>
      </c>
      <c r="AN142" s="16">
        <f t="shared" si="18"/>
        <v>332608.49</v>
      </c>
    </row>
    <row r="143" spans="1:40" ht="15" thickBot="1" x14ac:dyDescent="0.25">
      <c r="A143" s="62" t="s">
        <v>328</v>
      </c>
      <c r="B143" s="62" t="s">
        <v>49</v>
      </c>
      <c r="C143" s="88">
        <v>4153</v>
      </c>
      <c r="D143" s="89" t="s">
        <v>949</v>
      </c>
      <c r="E143" s="56" t="s">
        <v>1711</v>
      </c>
      <c r="F143" s="123">
        <v>370162.34</v>
      </c>
      <c r="G143" s="123">
        <v>55492.1</v>
      </c>
      <c r="H143" s="123">
        <v>173891.81</v>
      </c>
      <c r="J143" s="56">
        <v>722306.09</v>
      </c>
      <c r="K143" s="56">
        <v>134040.19</v>
      </c>
      <c r="M143" s="293">
        <v>0</v>
      </c>
      <c r="N143" s="273">
        <v>52356.86</v>
      </c>
      <c r="P143" s="273">
        <v>1904</v>
      </c>
      <c r="Q143" s="56">
        <v>62800</v>
      </c>
      <c r="S143" s="56">
        <v>102514.45</v>
      </c>
      <c r="T143" s="56">
        <v>2115546</v>
      </c>
      <c r="U143" s="100">
        <v>399721.01</v>
      </c>
      <c r="V143" s="100">
        <v>2100</v>
      </c>
      <c r="X143" s="100">
        <v>198198</v>
      </c>
      <c r="Y143" s="100">
        <v>2400</v>
      </c>
      <c r="Z143" s="124">
        <v>304508</v>
      </c>
      <c r="AD143" s="124">
        <v>210256.14</v>
      </c>
      <c r="AE143" s="124">
        <v>26333.64</v>
      </c>
      <c r="AI143" s="85">
        <f t="shared" si="13"/>
        <v>599546.25</v>
      </c>
      <c r="AJ143" s="21">
        <f t="shared" si="14"/>
        <v>54260.86</v>
      </c>
      <c r="AK143" s="86">
        <f t="shared" si="15"/>
        <v>545285.39</v>
      </c>
      <c r="AL143" s="24">
        <f t="shared" si="16"/>
        <v>602419.01</v>
      </c>
      <c r="AM143" s="25">
        <f t="shared" si="17"/>
        <v>541097.78</v>
      </c>
      <c r="AN143" s="16">
        <f t="shared" si="18"/>
        <v>61321.229999999981</v>
      </c>
    </row>
    <row r="144" spans="1:40" ht="15" thickBot="1" x14ac:dyDescent="0.25">
      <c r="A144" s="62" t="s">
        <v>328</v>
      </c>
      <c r="B144" s="62" t="s">
        <v>49</v>
      </c>
      <c r="C144" s="88">
        <v>2552</v>
      </c>
      <c r="D144" s="89" t="s">
        <v>950</v>
      </c>
      <c r="E144" s="56" t="s">
        <v>1712</v>
      </c>
      <c r="F144" s="123">
        <v>195561.84</v>
      </c>
      <c r="G144" s="123">
        <v>5500</v>
      </c>
      <c r="H144" s="123">
        <v>120820.54</v>
      </c>
      <c r="J144" s="56">
        <v>1315562.8999999999</v>
      </c>
      <c r="K144" s="56">
        <v>14750.87</v>
      </c>
      <c r="M144" s="293">
        <v>1348</v>
      </c>
      <c r="N144" s="273">
        <v>40498.69</v>
      </c>
      <c r="P144" s="273">
        <v>1483</v>
      </c>
      <c r="S144" s="56">
        <v>45030.15</v>
      </c>
      <c r="T144" s="56">
        <v>2263113.85</v>
      </c>
      <c r="U144" s="100">
        <v>223631.33</v>
      </c>
      <c r="X144" s="100">
        <v>108220</v>
      </c>
      <c r="Z144" s="124">
        <v>194180</v>
      </c>
      <c r="AB144" s="124">
        <v>2080</v>
      </c>
      <c r="AD144" s="124">
        <v>102733.31</v>
      </c>
      <c r="AE144" s="124">
        <v>30017.46</v>
      </c>
      <c r="AI144" s="85">
        <f t="shared" si="13"/>
        <v>321882.38</v>
      </c>
      <c r="AJ144" s="21">
        <f t="shared" si="14"/>
        <v>43329.69</v>
      </c>
      <c r="AK144" s="86">
        <f t="shared" si="15"/>
        <v>278552.69</v>
      </c>
      <c r="AL144" s="24">
        <f t="shared" si="16"/>
        <v>331851.32999999996</v>
      </c>
      <c r="AM144" s="25">
        <f t="shared" si="17"/>
        <v>329010.77</v>
      </c>
      <c r="AN144" s="16">
        <f t="shared" si="18"/>
        <v>2840.5599999999395</v>
      </c>
    </row>
    <row r="145" spans="1:40" ht="15" thickBot="1" x14ac:dyDescent="0.25">
      <c r="A145" s="62" t="s">
        <v>328</v>
      </c>
      <c r="B145" s="62" t="s">
        <v>49</v>
      </c>
      <c r="C145" s="88">
        <v>5199</v>
      </c>
      <c r="D145" s="89" t="s">
        <v>951</v>
      </c>
      <c r="E145" s="56" t="s">
        <v>1713</v>
      </c>
      <c r="F145" s="123">
        <v>344147.37</v>
      </c>
      <c r="G145" s="123">
        <v>28447</v>
      </c>
      <c r="H145" s="123">
        <v>360401.78</v>
      </c>
      <c r="J145" s="56">
        <v>747768</v>
      </c>
      <c r="K145" s="56">
        <v>31875.11</v>
      </c>
      <c r="M145" s="293">
        <v>0</v>
      </c>
      <c r="N145" s="273">
        <v>47645.33</v>
      </c>
      <c r="P145" s="273">
        <v>2707</v>
      </c>
      <c r="Q145" s="56">
        <v>57000</v>
      </c>
      <c r="S145" s="56">
        <v>140107.18</v>
      </c>
      <c r="T145" s="56">
        <v>2512572.4500000002</v>
      </c>
      <c r="U145" s="100">
        <v>459799.38</v>
      </c>
      <c r="X145" s="100">
        <v>327796</v>
      </c>
      <c r="Z145" s="124">
        <v>454976</v>
      </c>
      <c r="AD145" s="124">
        <v>150460.01999999999</v>
      </c>
      <c r="AE145" s="124">
        <v>12042.88</v>
      </c>
      <c r="AG145" s="124">
        <v>51911.26</v>
      </c>
      <c r="AI145" s="85">
        <f t="shared" si="13"/>
        <v>732996.15</v>
      </c>
      <c r="AJ145" s="21">
        <f t="shared" si="14"/>
        <v>50352.33</v>
      </c>
      <c r="AK145" s="86">
        <f t="shared" si="15"/>
        <v>682643.82000000007</v>
      </c>
      <c r="AL145" s="24">
        <f t="shared" si="16"/>
        <v>787595.38</v>
      </c>
      <c r="AM145" s="25">
        <f t="shared" si="17"/>
        <v>669390.16</v>
      </c>
      <c r="AN145" s="16">
        <f t="shared" si="18"/>
        <v>118205.21999999997</v>
      </c>
    </row>
    <row r="146" spans="1:40" ht="15" thickBot="1" x14ac:dyDescent="0.25">
      <c r="A146" s="62" t="s">
        <v>328</v>
      </c>
      <c r="B146" s="62" t="s">
        <v>49</v>
      </c>
      <c r="C146" s="88">
        <v>7299</v>
      </c>
      <c r="D146" s="89" t="s">
        <v>952</v>
      </c>
      <c r="E146" s="56" t="s">
        <v>1714</v>
      </c>
      <c r="F146" s="123">
        <v>350147.43</v>
      </c>
      <c r="G146" s="123">
        <v>49727.05</v>
      </c>
      <c r="H146" s="123">
        <v>170650</v>
      </c>
      <c r="J146" s="56">
        <v>2039136.02</v>
      </c>
      <c r="K146" s="56">
        <v>790376.69</v>
      </c>
      <c r="M146" s="293">
        <v>0</v>
      </c>
      <c r="N146" s="273">
        <v>59400.69</v>
      </c>
      <c r="P146" s="273">
        <v>2404</v>
      </c>
      <c r="S146" s="56">
        <v>216126.25</v>
      </c>
      <c r="T146" s="56">
        <v>1298036.29</v>
      </c>
      <c r="U146" s="100">
        <v>496065.98</v>
      </c>
      <c r="X146" s="100">
        <v>236439</v>
      </c>
      <c r="Y146" s="100">
        <v>4700</v>
      </c>
      <c r="Z146" s="124">
        <v>366299</v>
      </c>
      <c r="AD146" s="124">
        <v>223593.79</v>
      </c>
      <c r="AE146" s="124">
        <v>78589.039999999994</v>
      </c>
      <c r="AI146" s="85">
        <f t="shared" si="13"/>
        <v>570524.48</v>
      </c>
      <c r="AJ146" s="21">
        <f t="shared" si="14"/>
        <v>61804.69</v>
      </c>
      <c r="AK146" s="86">
        <f t="shared" si="15"/>
        <v>508719.79</v>
      </c>
      <c r="AL146" s="24">
        <f t="shared" si="16"/>
        <v>737204.98</v>
      </c>
      <c r="AM146" s="25">
        <f t="shared" si="17"/>
        <v>668481.83000000007</v>
      </c>
      <c r="AN146" s="16">
        <f t="shared" si="18"/>
        <v>68723.149999999907</v>
      </c>
    </row>
    <row r="147" spans="1:40" ht="15" thickBot="1" x14ac:dyDescent="0.25">
      <c r="A147" s="62" t="s">
        <v>332</v>
      </c>
      <c r="B147" s="62" t="s">
        <v>50</v>
      </c>
      <c r="C147" s="88">
        <v>3325</v>
      </c>
      <c r="D147" s="89" t="s">
        <v>953</v>
      </c>
      <c r="E147" s="56" t="s">
        <v>1715</v>
      </c>
      <c r="F147" s="123">
        <v>450638.1</v>
      </c>
      <c r="G147" s="123">
        <v>42575.5</v>
      </c>
      <c r="H147" s="123">
        <v>497616.32</v>
      </c>
      <c r="J147" s="56">
        <v>785625.15</v>
      </c>
      <c r="K147" s="56">
        <v>231896.13</v>
      </c>
      <c r="M147" s="293">
        <v>4863</v>
      </c>
      <c r="N147" s="273">
        <v>75637.58</v>
      </c>
      <c r="S147" s="56">
        <v>34170.019999999997</v>
      </c>
      <c r="T147" s="56">
        <v>1854562.35</v>
      </c>
      <c r="U147" s="100">
        <v>535152.78</v>
      </c>
      <c r="V147" s="100">
        <v>15000</v>
      </c>
      <c r="X147" s="100">
        <v>155652</v>
      </c>
      <c r="Y147" s="100">
        <v>13213.6</v>
      </c>
      <c r="Z147" s="124">
        <v>304532</v>
      </c>
      <c r="AD147" s="124">
        <v>300822.13</v>
      </c>
      <c r="AE147" s="124">
        <v>37759.78</v>
      </c>
      <c r="AI147" s="85">
        <f t="shared" si="13"/>
        <v>990829.91999999993</v>
      </c>
      <c r="AJ147" s="21">
        <f t="shared" si="14"/>
        <v>80500.58</v>
      </c>
      <c r="AK147" s="86">
        <f t="shared" si="15"/>
        <v>910329.34</v>
      </c>
      <c r="AL147" s="24">
        <f t="shared" si="16"/>
        <v>719018.38</v>
      </c>
      <c r="AM147" s="25">
        <f t="shared" si="17"/>
        <v>643113.91</v>
      </c>
      <c r="AN147" s="16">
        <f t="shared" si="18"/>
        <v>75904.469999999972</v>
      </c>
    </row>
    <row r="148" spans="1:40" ht="15" thickBot="1" x14ac:dyDescent="0.25">
      <c r="A148" s="62" t="s">
        <v>332</v>
      </c>
      <c r="B148" s="62" t="s">
        <v>50</v>
      </c>
      <c r="C148" s="88">
        <v>5397</v>
      </c>
      <c r="D148" s="89" t="s">
        <v>954</v>
      </c>
      <c r="E148" s="56" t="s">
        <v>1716</v>
      </c>
      <c r="F148" s="123">
        <v>950052.22</v>
      </c>
      <c r="G148" s="123">
        <v>59922.7</v>
      </c>
      <c r="H148" s="123">
        <v>93355.9</v>
      </c>
      <c r="J148" s="56">
        <v>987389.27</v>
      </c>
      <c r="K148" s="56">
        <v>476558.58</v>
      </c>
      <c r="M148" s="293">
        <v>0</v>
      </c>
      <c r="N148" s="273">
        <v>52650</v>
      </c>
      <c r="S148" s="56">
        <v>48305.03</v>
      </c>
      <c r="T148" s="56">
        <v>3974625.34</v>
      </c>
      <c r="U148" s="100">
        <v>526243.11</v>
      </c>
      <c r="V148" s="100">
        <v>35000</v>
      </c>
      <c r="X148" s="100">
        <v>183330</v>
      </c>
      <c r="Y148" s="100">
        <v>24231.360000000001</v>
      </c>
      <c r="Z148" s="124">
        <v>342050</v>
      </c>
      <c r="AD148" s="124">
        <v>118201.79</v>
      </c>
      <c r="AE148" s="124">
        <v>63482.76</v>
      </c>
      <c r="AI148" s="85">
        <f t="shared" si="13"/>
        <v>1103330.8199999998</v>
      </c>
      <c r="AJ148" s="21">
        <f t="shared" si="14"/>
        <v>52650</v>
      </c>
      <c r="AK148" s="86">
        <f t="shared" si="15"/>
        <v>1050680.8199999998</v>
      </c>
      <c r="AL148" s="24">
        <f t="shared" si="16"/>
        <v>768804.47</v>
      </c>
      <c r="AM148" s="25">
        <f t="shared" si="17"/>
        <v>523734.55</v>
      </c>
      <c r="AN148" s="16">
        <f t="shared" si="18"/>
        <v>245069.91999999998</v>
      </c>
    </row>
    <row r="149" spans="1:40" ht="15" thickBot="1" x14ac:dyDescent="0.25">
      <c r="A149" s="62" t="s">
        <v>332</v>
      </c>
      <c r="B149" s="62" t="s">
        <v>50</v>
      </c>
      <c r="C149" s="88">
        <v>2048</v>
      </c>
      <c r="D149" s="89" t="s">
        <v>955</v>
      </c>
      <c r="E149" s="56" t="s">
        <v>1717</v>
      </c>
      <c r="F149" s="123">
        <v>488011.9</v>
      </c>
      <c r="G149" s="123">
        <v>4798</v>
      </c>
      <c r="H149" s="123">
        <v>49903.98</v>
      </c>
      <c r="J149" s="56">
        <v>1102586.43</v>
      </c>
      <c r="K149" s="56">
        <v>360987.51</v>
      </c>
      <c r="L149" s="56">
        <v>3500</v>
      </c>
      <c r="M149" s="293">
        <v>4500</v>
      </c>
      <c r="N149" s="273">
        <v>30632.6</v>
      </c>
      <c r="T149" s="56">
        <v>2427116.52</v>
      </c>
      <c r="U149" s="100">
        <v>280084.15999999997</v>
      </c>
      <c r="W149" s="100">
        <v>19.11</v>
      </c>
      <c r="X149" s="100">
        <v>352371.6</v>
      </c>
      <c r="Y149" s="100">
        <v>5878.88</v>
      </c>
      <c r="Z149" s="124">
        <v>401271.6</v>
      </c>
      <c r="AD149" s="124">
        <v>116864.49</v>
      </c>
      <c r="AE149" s="124">
        <v>45663.839999999997</v>
      </c>
      <c r="AH149" s="124">
        <v>650</v>
      </c>
      <c r="AI149" s="85">
        <f t="shared" si="13"/>
        <v>542713.88</v>
      </c>
      <c r="AJ149" s="21">
        <f t="shared" si="14"/>
        <v>35132.6</v>
      </c>
      <c r="AK149" s="86">
        <f t="shared" si="15"/>
        <v>507581.28</v>
      </c>
      <c r="AL149" s="24">
        <f t="shared" si="16"/>
        <v>638353.74999999988</v>
      </c>
      <c r="AM149" s="25">
        <f t="shared" si="17"/>
        <v>564449.92999999993</v>
      </c>
      <c r="AN149" s="16">
        <f t="shared" si="18"/>
        <v>73903.819999999949</v>
      </c>
    </row>
    <row r="150" spans="1:40" ht="15" thickBot="1" x14ac:dyDescent="0.25">
      <c r="A150" s="62" t="s">
        <v>332</v>
      </c>
      <c r="B150" s="62" t="s">
        <v>50</v>
      </c>
      <c r="C150" s="88">
        <v>5559</v>
      </c>
      <c r="D150" s="89" t="s">
        <v>956</v>
      </c>
      <c r="E150" s="56" t="s">
        <v>1718</v>
      </c>
      <c r="F150" s="123">
        <v>474792.72</v>
      </c>
      <c r="G150" s="123">
        <v>15273.32</v>
      </c>
      <c r="H150" s="123">
        <v>229372.23</v>
      </c>
      <c r="J150" s="56">
        <v>947867.03</v>
      </c>
      <c r="K150" s="56">
        <v>556585.22</v>
      </c>
      <c r="M150" s="293">
        <v>440</v>
      </c>
      <c r="N150" s="273">
        <v>53350</v>
      </c>
      <c r="P150" s="273">
        <v>2005.62</v>
      </c>
      <c r="S150" s="56">
        <v>28461.77</v>
      </c>
      <c r="T150" s="56">
        <v>2538450.7999999998</v>
      </c>
      <c r="U150" s="100">
        <v>264946.57</v>
      </c>
      <c r="X150" s="100">
        <v>431641</v>
      </c>
      <c r="Y150" s="100">
        <v>28680.560000000001</v>
      </c>
      <c r="Z150" s="124">
        <v>534763</v>
      </c>
      <c r="AD150" s="124">
        <v>146286.39000000001</v>
      </c>
      <c r="AE150" s="124">
        <v>60860.2</v>
      </c>
      <c r="AI150" s="85">
        <f t="shared" si="13"/>
        <v>719438.27</v>
      </c>
      <c r="AJ150" s="21">
        <f t="shared" si="14"/>
        <v>55795.62</v>
      </c>
      <c r="AK150" s="86">
        <f t="shared" si="15"/>
        <v>663642.65</v>
      </c>
      <c r="AL150" s="24">
        <f t="shared" si="16"/>
        <v>725268.13000000012</v>
      </c>
      <c r="AM150" s="25">
        <f t="shared" si="17"/>
        <v>741909.59</v>
      </c>
      <c r="AN150" s="16">
        <f t="shared" si="18"/>
        <v>-16641.459999999846</v>
      </c>
    </row>
    <row r="151" spans="1:40" ht="15" thickBot="1" x14ac:dyDescent="0.25">
      <c r="A151" s="62" t="s">
        <v>332</v>
      </c>
      <c r="B151" s="62" t="s">
        <v>50</v>
      </c>
      <c r="C151" s="88">
        <v>3394</v>
      </c>
      <c r="D151" s="89" t="s">
        <v>957</v>
      </c>
      <c r="E151" s="56" t="s">
        <v>1719</v>
      </c>
      <c r="F151" s="123">
        <v>665222.39</v>
      </c>
      <c r="G151" s="123">
        <v>148835.35999999999</v>
      </c>
      <c r="H151" s="123">
        <v>389623.73</v>
      </c>
      <c r="J151" s="56">
        <v>1063425.17</v>
      </c>
      <c r="K151" s="56">
        <v>440352.33</v>
      </c>
      <c r="M151" s="293">
        <v>6760</v>
      </c>
      <c r="N151" s="273">
        <v>257490.36</v>
      </c>
      <c r="T151" s="56">
        <v>3053279.47</v>
      </c>
      <c r="U151" s="100">
        <v>773160.42</v>
      </c>
      <c r="X151" s="100">
        <v>213052</v>
      </c>
      <c r="Y151" s="100">
        <v>54363.839999999997</v>
      </c>
      <c r="Z151" s="124">
        <v>349792</v>
      </c>
      <c r="AD151" s="124">
        <v>239334.56</v>
      </c>
      <c r="AE151" s="124">
        <v>32314.18</v>
      </c>
      <c r="AI151" s="85">
        <f t="shared" si="13"/>
        <v>1203681.48</v>
      </c>
      <c r="AJ151" s="21">
        <f t="shared" si="14"/>
        <v>264250.36</v>
      </c>
      <c r="AK151" s="86">
        <f t="shared" si="15"/>
        <v>939431.12</v>
      </c>
      <c r="AL151" s="24">
        <f t="shared" si="16"/>
        <v>1040576.26</v>
      </c>
      <c r="AM151" s="25">
        <f t="shared" si="17"/>
        <v>621440.74000000011</v>
      </c>
      <c r="AN151" s="16">
        <f t="shared" si="18"/>
        <v>419135.5199999999</v>
      </c>
    </row>
    <row r="152" spans="1:40" ht="15" thickBot="1" x14ac:dyDescent="0.25">
      <c r="A152" s="62" t="s">
        <v>332</v>
      </c>
      <c r="B152" s="62" t="s">
        <v>50</v>
      </c>
      <c r="C152" s="88">
        <v>4182</v>
      </c>
      <c r="D152" s="89" t="s">
        <v>958</v>
      </c>
      <c r="E152" s="56" t="s">
        <v>1720</v>
      </c>
      <c r="F152" s="123">
        <v>388334.48</v>
      </c>
      <c r="G152" s="123">
        <v>18657</v>
      </c>
      <c r="H152" s="123">
        <v>61680.43</v>
      </c>
      <c r="J152" s="56">
        <v>263123.84000000003</v>
      </c>
      <c r="K152" s="56">
        <v>226117.97</v>
      </c>
      <c r="M152" s="293"/>
      <c r="N152" s="273">
        <v>66389.06</v>
      </c>
      <c r="S152" s="56">
        <v>52708.72</v>
      </c>
      <c r="T152" s="56">
        <v>1819262.69</v>
      </c>
      <c r="U152" s="100">
        <v>444427.5</v>
      </c>
      <c r="X152" s="100">
        <v>218589</v>
      </c>
      <c r="Y152" s="100">
        <v>23085.52</v>
      </c>
      <c r="Z152" s="124">
        <v>351689</v>
      </c>
      <c r="AD152" s="124">
        <v>90120.01</v>
      </c>
      <c r="AE152" s="124">
        <v>21184.48</v>
      </c>
      <c r="AI152" s="85">
        <f t="shared" si="13"/>
        <v>468671.91</v>
      </c>
      <c r="AJ152" s="21">
        <f t="shared" si="14"/>
        <v>66389.06</v>
      </c>
      <c r="AK152" s="86">
        <f t="shared" si="15"/>
        <v>402282.85</v>
      </c>
      <c r="AL152" s="24">
        <f t="shared" si="16"/>
        <v>686102.02</v>
      </c>
      <c r="AM152" s="25">
        <f t="shared" si="17"/>
        <v>462993.49</v>
      </c>
      <c r="AN152" s="16">
        <f t="shared" si="18"/>
        <v>223108.53000000003</v>
      </c>
    </row>
    <row r="153" spans="1:40" ht="15" thickBot="1" x14ac:dyDescent="0.25">
      <c r="A153" s="62" t="s">
        <v>332</v>
      </c>
      <c r="B153" s="62" t="s">
        <v>50</v>
      </c>
      <c r="C153" s="88">
        <v>4497</v>
      </c>
      <c r="D153" s="89" t="s">
        <v>959</v>
      </c>
      <c r="E153" s="56" t="s">
        <v>1721</v>
      </c>
      <c r="F153" s="123">
        <v>158358.04</v>
      </c>
      <c r="G153" s="123">
        <v>2277</v>
      </c>
      <c r="H153" s="123">
        <v>482873.72</v>
      </c>
      <c r="J153" s="56">
        <v>1040453.94</v>
      </c>
      <c r="K153" s="56">
        <v>197517.19</v>
      </c>
      <c r="M153" s="293">
        <v>19010</v>
      </c>
      <c r="N153" s="273">
        <v>35873</v>
      </c>
      <c r="T153" s="56">
        <v>2522678.58</v>
      </c>
      <c r="U153" s="100">
        <v>250518.05</v>
      </c>
      <c r="X153" s="100">
        <v>397180</v>
      </c>
      <c r="Y153" s="100">
        <v>3668.04</v>
      </c>
      <c r="Z153" s="124">
        <v>459320</v>
      </c>
      <c r="AD153" s="124">
        <v>123424.12</v>
      </c>
      <c r="AE153" s="124">
        <v>42975.88</v>
      </c>
      <c r="AI153" s="85">
        <f t="shared" si="13"/>
        <v>643508.76</v>
      </c>
      <c r="AJ153" s="21">
        <f t="shared" si="14"/>
        <v>54883</v>
      </c>
      <c r="AK153" s="86">
        <f t="shared" si="15"/>
        <v>588625.76</v>
      </c>
      <c r="AL153" s="24">
        <f t="shared" si="16"/>
        <v>651366.09000000008</v>
      </c>
      <c r="AM153" s="25">
        <f t="shared" si="17"/>
        <v>625720</v>
      </c>
      <c r="AN153" s="16">
        <f t="shared" si="18"/>
        <v>25646.090000000084</v>
      </c>
    </row>
    <row r="154" spans="1:40" ht="15" thickBot="1" x14ac:dyDescent="0.25">
      <c r="A154" s="62" t="s">
        <v>332</v>
      </c>
      <c r="B154" s="62" t="s">
        <v>50</v>
      </c>
      <c r="C154" s="88">
        <v>4239</v>
      </c>
      <c r="D154" s="89" t="s">
        <v>960</v>
      </c>
      <c r="E154" s="56" t="s">
        <v>1722</v>
      </c>
      <c r="F154" s="123">
        <v>372364.55</v>
      </c>
      <c r="G154" s="123">
        <v>4595</v>
      </c>
      <c r="H154" s="123">
        <v>86203.61</v>
      </c>
      <c r="J154" s="56">
        <v>1301384.73</v>
      </c>
      <c r="K154" s="56">
        <v>341906.84</v>
      </c>
      <c r="M154" s="293">
        <v>2500</v>
      </c>
      <c r="N154" s="273">
        <v>46793.07</v>
      </c>
      <c r="S154" s="56">
        <v>34379.379999999997</v>
      </c>
      <c r="T154" s="56">
        <v>4801199.47</v>
      </c>
      <c r="U154" s="100">
        <v>338969.12</v>
      </c>
      <c r="X154" s="100">
        <v>73059</v>
      </c>
      <c r="Y154" s="100">
        <v>16815.36</v>
      </c>
      <c r="Z154" s="124">
        <v>170899</v>
      </c>
      <c r="AD154" s="124">
        <v>137653.16</v>
      </c>
      <c r="AE154" s="124">
        <v>70996.679999999993</v>
      </c>
      <c r="AI154" s="85">
        <f t="shared" si="13"/>
        <v>463163.16</v>
      </c>
      <c r="AJ154" s="21">
        <f t="shared" si="14"/>
        <v>49293.07</v>
      </c>
      <c r="AK154" s="86">
        <f t="shared" si="15"/>
        <v>413870.08999999997</v>
      </c>
      <c r="AL154" s="24">
        <f t="shared" si="16"/>
        <v>428843.48</v>
      </c>
      <c r="AM154" s="25">
        <f t="shared" si="17"/>
        <v>379548.84</v>
      </c>
      <c r="AN154" s="16">
        <f t="shared" si="18"/>
        <v>49294.639999999956</v>
      </c>
    </row>
    <row r="155" spans="1:40" ht="15" thickBot="1" x14ac:dyDescent="0.25">
      <c r="A155" s="62" t="s">
        <v>332</v>
      </c>
      <c r="B155" s="62" t="s">
        <v>50</v>
      </c>
      <c r="C155" s="88">
        <v>3891</v>
      </c>
      <c r="D155" s="89" t="s">
        <v>961</v>
      </c>
      <c r="E155" s="56" t="s">
        <v>1723</v>
      </c>
      <c r="F155" s="123">
        <v>230502.02</v>
      </c>
      <c r="G155" s="123">
        <v>63176.7</v>
      </c>
      <c r="H155" s="123">
        <v>280727.65000000002</v>
      </c>
      <c r="J155" s="56">
        <v>1501096.43</v>
      </c>
      <c r="K155" s="56">
        <v>262601.56</v>
      </c>
      <c r="M155" s="293">
        <v>100000</v>
      </c>
      <c r="N155" s="273">
        <v>143038.66</v>
      </c>
      <c r="S155" s="56">
        <v>749252.07</v>
      </c>
      <c r="T155" s="56">
        <v>5209136.26</v>
      </c>
      <c r="U155" s="100">
        <v>426173.42</v>
      </c>
      <c r="X155" s="100">
        <v>317422</v>
      </c>
      <c r="Y155" s="100">
        <v>14196.16</v>
      </c>
      <c r="Z155" s="124">
        <v>422922</v>
      </c>
      <c r="AD155" s="124">
        <v>132413.5</v>
      </c>
      <c r="AE155" s="124">
        <v>79635.58</v>
      </c>
      <c r="AI155" s="85">
        <f t="shared" si="13"/>
        <v>574406.37</v>
      </c>
      <c r="AJ155" s="21">
        <f t="shared" si="14"/>
        <v>243038.66</v>
      </c>
      <c r="AK155" s="86">
        <f t="shared" si="15"/>
        <v>331367.70999999996</v>
      </c>
      <c r="AL155" s="24">
        <f t="shared" si="16"/>
        <v>757791.58</v>
      </c>
      <c r="AM155" s="25">
        <f t="shared" si="17"/>
        <v>634971.07999999996</v>
      </c>
      <c r="AN155" s="16">
        <f t="shared" si="18"/>
        <v>122820.5</v>
      </c>
    </row>
    <row r="156" spans="1:40" ht="15" thickBot="1" x14ac:dyDescent="0.25">
      <c r="A156" s="62" t="s">
        <v>332</v>
      </c>
      <c r="B156" s="62" t="s">
        <v>50</v>
      </c>
      <c r="C156" s="88">
        <v>3687</v>
      </c>
      <c r="D156" s="89" t="s">
        <v>962</v>
      </c>
      <c r="E156" s="56" t="s">
        <v>1724</v>
      </c>
      <c r="F156" s="123">
        <v>420929.84</v>
      </c>
      <c r="G156" s="123">
        <v>36021.85</v>
      </c>
      <c r="H156" s="123">
        <v>189585.02</v>
      </c>
      <c r="J156" s="56">
        <v>969195.49</v>
      </c>
      <c r="K156" s="56">
        <v>171696.1</v>
      </c>
      <c r="M156" s="293">
        <v>3000</v>
      </c>
      <c r="N156" s="273">
        <v>79768.13</v>
      </c>
      <c r="S156" s="56">
        <v>32791.11</v>
      </c>
      <c r="T156" s="56">
        <v>2453318.4700000002</v>
      </c>
      <c r="U156" s="100">
        <v>223376.31</v>
      </c>
      <c r="X156" s="100">
        <v>178080</v>
      </c>
      <c r="Y156" s="100">
        <v>7775.84</v>
      </c>
      <c r="Z156" s="124">
        <v>220880</v>
      </c>
      <c r="AD156" s="124">
        <v>134037.07999999999</v>
      </c>
      <c r="AE156" s="124">
        <v>44437.22</v>
      </c>
      <c r="AI156" s="85">
        <f t="shared" si="13"/>
        <v>646536.71</v>
      </c>
      <c r="AJ156" s="21">
        <f t="shared" si="14"/>
        <v>82768.13</v>
      </c>
      <c r="AK156" s="86">
        <f t="shared" si="15"/>
        <v>563768.57999999996</v>
      </c>
      <c r="AL156" s="24">
        <f t="shared" si="16"/>
        <v>409232.15</v>
      </c>
      <c r="AM156" s="25">
        <f t="shared" si="17"/>
        <v>399354.29999999993</v>
      </c>
      <c r="AN156" s="16">
        <f t="shared" si="18"/>
        <v>9877.8500000000931</v>
      </c>
    </row>
    <row r="157" spans="1:40" ht="15" thickBot="1" x14ac:dyDescent="0.25">
      <c r="A157" s="62" t="s">
        <v>332</v>
      </c>
      <c r="B157" s="62" t="s">
        <v>50</v>
      </c>
      <c r="C157" s="88">
        <v>7013</v>
      </c>
      <c r="D157" s="89" t="s">
        <v>963</v>
      </c>
      <c r="E157" s="56" t="s">
        <v>1725</v>
      </c>
      <c r="F157" s="123">
        <v>547887.11</v>
      </c>
      <c r="G157" s="123">
        <v>106394.14</v>
      </c>
      <c r="H157" s="123">
        <v>248000.74</v>
      </c>
      <c r="J157" s="56">
        <v>338457.05</v>
      </c>
      <c r="K157" s="56">
        <v>1438065.24</v>
      </c>
      <c r="M157" s="293">
        <v>10540</v>
      </c>
      <c r="N157" s="273">
        <v>75192.86</v>
      </c>
      <c r="Q157" s="56">
        <v>3100</v>
      </c>
      <c r="T157" s="56">
        <v>4517827.99</v>
      </c>
      <c r="U157" s="100">
        <v>539499.22</v>
      </c>
      <c r="X157" s="100">
        <v>313516</v>
      </c>
      <c r="Y157" s="100">
        <v>16405.759999999998</v>
      </c>
      <c r="Z157" s="124">
        <v>408496</v>
      </c>
      <c r="AD157" s="124">
        <v>120000.18</v>
      </c>
      <c r="AE157" s="124">
        <v>42038.06</v>
      </c>
      <c r="AI157" s="85">
        <f t="shared" si="13"/>
        <v>902281.99</v>
      </c>
      <c r="AJ157" s="21">
        <f t="shared" si="14"/>
        <v>85732.86</v>
      </c>
      <c r="AK157" s="86">
        <f t="shared" si="15"/>
        <v>816549.13</v>
      </c>
      <c r="AL157" s="24">
        <f t="shared" si="16"/>
        <v>869420.98</v>
      </c>
      <c r="AM157" s="25">
        <f t="shared" si="17"/>
        <v>570534.24</v>
      </c>
      <c r="AN157" s="16">
        <f t="shared" si="18"/>
        <v>298886.74</v>
      </c>
    </row>
    <row r="158" spans="1:40" ht="15" thickBot="1" x14ac:dyDescent="0.25">
      <c r="A158" s="62" t="s">
        <v>332</v>
      </c>
      <c r="B158" s="62" t="s">
        <v>50</v>
      </c>
      <c r="C158" s="88">
        <v>4588</v>
      </c>
      <c r="D158" s="89" t="s">
        <v>964</v>
      </c>
      <c r="E158" s="56" t="s">
        <v>1726</v>
      </c>
      <c r="F158" s="123">
        <v>505894.18</v>
      </c>
      <c r="G158" s="123">
        <v>8786.5</v>
      </c>
      <c r="H158" s="123">
        <v>66537.64</v>
      </c>
      <c r="J158" s="56">
        <v>628583.28</v>
      </c>
      <c r="K158" s="56">
        <v>185706.92</v>
      </c>
      <c r="M158" s="293">
        <v>0</v>
      </c>
      <c r="N158" s="273">
        <v>43930.37</v>
      </c>
      <c r="T158" s="56">
        <v>3061336.79</v>
      </c>
      <c r="U158" s="100">
        <v>409905.74</v>
      </c>
      <c r="X158" s="100">
        <v>253393</v>
      </c>
      <c r="Y158" s="100">
        <v>32626.720000000001</v>
      </c>
      <c r="Z158" s="124">
        <v>347353</v>
      </c>
      <c r="AD158" s="124">
        <v>181477.15</v>
      </c>
      <c r="AE158" s="124">
        <v>50634.76</v>
      </c>
      <c r="AI158" s="85">
        <f t="shared" si="13"/>
        <v>581218.31999999995</v>
      </c>
      <c r="AJ158" s="21">
        <f t="shared" si="14"/>
        <v>43930.37</v>
      </c>
      <c r="AK158" s="86">
        <f t="shared" si="15"/>
        <v>537287.94999999995</v>
      </c>
      <c r="AL158" s="24">
        <f t="shared" si="16"/>
        <v>695925.46</v>
      </c>
      <c r="AM158" s="25">
        <f t="shared" si="17"/>
        <v>579464.91</v>
      </c>
      <c r="AN158" s="16">
        <f t="shared" si="18"/>
        <v>116460.54999999993</v>
      </c>
    </row>
    <row r="159" spans="1:40" ht="15" thickBot="1" x14ac:dyDescent="0.25">
      <c r="A159" s="62" t="s">
        <v>332</v>
      </c>
      <c r="B159" s="62" t="s">
        <v>50</v>
      </c>
      <c r="C159" s="88">
        <v>2353</v>
      </c>
      <c r="D159" s="89" t="s">
        <v>965</v>
      </c>
      <c r="E159" s="56" t="s">
        <v>1727</v>
      </c>
      <c r="F159" s="123">
        <v>417194.83</v>
      </c>
      <c r="G159" s="123">
        <v>13616.25</v>
      </c>
      <c r="H159" s="123">
        <v>239775.25</v>
      </c>
      <c r="J159" s="56">
        <v>1789981.79</v>
      </c>
      <c r="K159" s="56">
        <v>546960.65</v>
      </c>
      <c r="M159" s="293">
        <v>0</v>
      </c>
      <c r="N159" s="273">
        <v>176145.49</v>
      </c>
      <c r="S159" s="56">
        <v>6607.63</v>
      </c>
      <c r="T159" s="56">
        <v>2227904.62</v>
      </c>
      <c r="U159" s="100">
        <v>365487.58</v>
      </c>
      <c r="X159" s="100">
        <v>217404.6</v>
      </c>
      <c r="Y159" s="100">
        <v>7056.16</v>
      </c>
      <c r="Z159" s="124">
        <v>311744.59999999998</v>
      </c>
      <c r="AD159" s="124">
        <v>81383.61</v>
      </c>
      <c r="AE159" s="124">
        <v>13323</v>
      </c>
      <c r="AI159" s="85">
        <f t="shared" si="13"/>
        <v>670586.33000000007</v>
      </c>
      <c r="AJ159" s="21">
        <f t="shared" si="14"/>
        <v>176145.49</v>
      </c>
      <c r="AK159" s="86">
        <f t="shared" si="15"/>
        <v>494440.84000000008</v>
      </c>
      <c r="AL159" s="24">
        <f t="shared" si="16"/>
        <v>589948.34000000008</v>
      </c>
      <c r="AM159" s="25">
        <f t="shared" si="17"/>
        <v>406451.20999999996</v>
      </c>
      <c r="AN159" s="16">
        <f t="shared" si="18"/>
        <v>183497.13000000012</v>
      </c>
    </row>
    <row r="160" spans="1:40" ht="15" thickBot="1" x14ac:dyDescent="0.25">
      <c r="A160" s="62" t="s">
        <v>332</v>
      </c>
      <c r="B160" s="62" t="s">
        <v>50</v>
      </c>
      <c r="C160" s="88">
        <v>3206</v>
      </c>
      <c r="D160" s="89" t="s">
        <v>966</v>
      </c>
      <c r="E160" s="56" t="s">
        <v>1728</v>
      </c>
      <c r="F160" s="123">
        <v>523566.97</v>
      </c>
      <c r="G160" s="123">
        <v>71871.100000000006</v>
      </c>
      <c r="H160" s="123">
        <v>266438.51</v>
      </c>
      <c r="J160" s="56">
        <v>1429693.29</v>
      </c>
      <c r="K160" s="56">
        <v>285879.84999999998</v>
      </c>
      <c r="M160" s="293">
        <v>4000</v>
      </c>
      <c r="N160" s="273">
        <v>102281.3</v>
      </c>
      <c r="T160" s="56">
        <v>1652500.79</v>
      </c>
      <c r="U160" s="100">
        <v>438956.74</v>
      </c>
      <c r="X160" s="100">
        <v>89383</v>
      </c>
      <c r="Y160" s="100">
        <v>3190</v>
      </c>
      <c r="Z160" s="124">
        <v>193773</v>
      </c>
      <c r="AD160" s="124">
        <v>111837.28</v>
      </c>
      <c r="AE160" s="124">
        <v>37126.58</v>
      </c>
      <c r="AI160" s="85">
        <f t="shared" si="13"/>
        <v>861876.58</v>
      </c>
      <c r="AJ160" s="21">
        <f t="shared" si="14"/>
        <v>106281.3</v>
      </c>
      <c r="AK160" s="86">
        <f t="shared" si="15"/>
        <v>755595.27999999991</v>
      </c>
      <c r="AL160" s="24">
        <f t="shared" si="16"/>
        <v>531529.74</v>
      </c>
      <c r="AM160" s="25">
        <f t="shared" si="17"/>
        <v>342736.86000000004</v>
      </c>
      <c r="AN160" s="16">
        <f t="shared" si="18"/>
        <v>188792.87999999995</v>
      </c>
    </row>
    <row r="161" spans="1:41" ht="15" thickBot="1" x14ac:dyDescent="0.25">
      <c r="A161" s="62" t="s">
        <v>332</v>
      </c>
      <c r="B161" s="62" t="s">
        <v>50</v>
      </c>
      <c r="C161" s="88">
        <v>2498</v>
      </c>
      <c r="D161" s="89" t="s">
        <v>967</v>
      </c>
      <c r="E161" s="56" t="s">
        <v>1729</v>
      </c>
      <c r="F161" s="123">
        <v>562627.36</v>
      </c>
      <c r="G161" s="123">
        <v>0</v>
      </c>
      <c r="H161" s="123">
        <v>37278.94</v>
      </c>
      <c r="J161" s="56">
        <v>1309576.53</v>
      </c>
      <c r="K161" s="56">
        <v>426821.81</v>
      </c>
      <c r="M161" s="293"/>
      <c r="N161" s="273">
        <v>111368.57</v>
      </c>
      <c r="S161" s="56">
        <v>13378.14</v>
      </c>
      <c r="T161" s="56">
        <v>2038406.69</v>
      </c>
      <c r="U161" s="100">
        <v>227847.95</v>
      </c>
      <c r="X161" s="100">
        <v>188497</v>
      </c>
      <c r="Y161" s="100">
        <v>2000</v>
      </c>
      <c r="Z161" s="124">
        <v>229857</v>
      </c>
      <c r="AC161" s="124">
        <v>2250</v>
      </c>
      <c r="AD161" s="124">
        <v>52258.18</v>
      </c>
      <c r="AE161" s="124">
        <v>78988.179999999993</v>
      </c>
      <c r="AI161" s="85">
        <f t="shared" si="13"/>
        <v>599906.30000000005</v>
      </c>
      <c r="AJ161" s="21">
        <f t="shared" si="14"/>
        <v>111368.57</v>
      </c>
      <c r="AK161" s="86">
        <f t="shared" si="15"/>
        <v>488537.73000000004</v>
      </c>
      <c r="AL161" s="24">
        <f t="shared" si="16"/>
        <v>418344.95</v>
      </c>
      <c r="AM161" s="25">
        <f t="shared" si="17"/>
        <v>363353.36</v>
      </c>
      <c r="AN161" s="16">
        <f t="shared" si="18"/>
        <v>54991.590000000026</v>
      </c>
    </row>
    <row r="162" spans="1:41" ht="15" thickBot="1" x14ac:dyDescent="0.25">
      <c r="A162" s="62" t="s">
        <v>332</v>
      </c>
      <c r="B162" s="62" t="s">
        <v>50</v>
      </c>
      <c r="C162" s="88">
        <v>4052</v>
      </c>
      <c r="D162" s="89" t="s">
        <v>968</v>
      </c>
      <c r="E162" s="56" t="s">
        <v>1730</v>
      </c>
      <c r="F162" s="123">
        <v>485759.03</v>
      </c>
      <c r="G162" s="123">
        <v>12492.58</v>
      </c>
      <c r="H162" s="123">
        <v>62021.27</v>
      </c>
      <c r="J162" s="56">
        <v>1212826.71</v>
      </c>
      <c r="K162" s="56">
        <v>343123.83</v>
      </c>
      <c r="M162" s="293">
        <v>0</v>
      </c>
      <c r="N162" s="273">
        <v>54150</v>
      </c>
      <c r="S162" s="56">
        <v>23585.18</v>
      </c>
      <c r="T162" s="56">
        <v>2546107.46</v>
      </c>
      <c r="U162" s="100">
        <v>448758.36</v>
      </c>
      <c r="X162" s="100">
        <v>193102</v>
      </c>
      <c r="Y162" s="100">
        <v>12918.88</v>
      </c>
      <c r="Z162" s="124">
        <v>299462</v>
      </c>
      <c r="AD162" s="124">
        <v>143541.57</v>
      </c>
      <c r="AE162" s="124">
        <v>49424.4</v>
      </c>
      <c r="AH162" s="124">
        <v>2378</v>
      </c>
      <c r="AI162" s="85">
        <f t="shared" si="13"/>
        <v>560272.88</v>
      </c>
      <c r="AJ162" s="21">
        <f t="shared" si="14"/>
        <v>54150</v>
      </c>
      <c r="AK162" s="86">
        <f t="shared" si="15"/>
        <v>506122.88</v>
      </c>
      <c r="AL162" s="24">
        <f t="shared" si="16"/>
        <v>654779.24</v>
      </c>
      <c r="AM162" s="25">
        <f t="shared" si="17"/>
        <v>494805.97000000003</v>
      </c>
      <c r="AN162" s="16">
        <f t="shared" si="18"/>
        <v>159973.26999999996</v>
      </c>
    </row>
    <row r="163" spans="1:41" ht="15" thickBot="1" x14ac:dyDescent="0.25">
      <c r="A163" s="62" t="s">
        <v>332</v>
      </c>
      <c r="B163" s="62" t="s">
        <v>50</v>
      </c>
      <c r="C163" s="88">
        <v>2478</v>
      </c>
      <c r="D163" s="89" t="s">
        <v>969</v>
      </c>
      <c r="E163" s="56" t="s">
        <v>1731</v>
      </c>
      <c r="F163" s="123">
        <v>338832.1</v>
      </c>
      <c r="G163" s="123">
        <v>30193.31</v>
      </c>
      <c r="H163" s="123">
        <v>30637.02</v>
      </c>
      <c r="J163" s="56">
        <v>369165.27</v>
      </c>
      <c r="K163" s="56">
        <v>384346.43</v>
      </c>
      <c r="M163" s="293">
        <v>9154</v>
      </c>
      <c r="N163" s="273">
        <v>39701.14</v>
      </c>
      <c r="S163" s="56">
        <v>27798.2</v>
      </c>
      <c r="T163" s="56">
        <v>2320392.7599999998</v>
      </c>
      <c r="U163" s="100">
        <v>384082.03</v>
      </c>
      <c r="W163" s="100">
        <v>8.67</v>
      </c>
      <c r="X163" s="100">
        <v>142443</v>
      </c>
      <c r="Y163" s="100">
        <v>7867.92</v>
      </c>
      <c r="Z163" s="124">
        <v>215743</v>
      </c>
      <c r="AD163" s="124">
        <v>139649.54999999999</v>
      </c>
      <c r="AE163" s="124">
        <v>47543.37</v>
      </c>
      <c r="AI163" s="85">
        <f t="shared" si="13"/>
        <v>399662.43</v>
      </c>
      <c r="AJ163" s="21">
        <f t="shared" si="14"/>
        <v>48855.14</v>
      </c>
      <c r="AK163" s="86">
        <f t="shared" si="15"/>
        <v>350807.29</v>
      </c>
      <c r="AL163" s="24">
        <f t="shared" si="16"/>
        <v>534401.62</v>
      </c>
      <c r="AM163" s="25">
        <f t="shared" si="17"/>
        <v>402935.92</v>
      </c>
      <c r="AN163" s="16">
        <f t="shared" si="18"/>
        <v>131465.70000000001</v>
      </c>
    </row>
    <row r="164" spans="1:41" ht="15" thickBot="1" x14ac:dyDescent="0.25">
      <c r="A164" s="62" t="s">
        <v>332</v>
      </c>
      <c r="B164" s="62" t="s">
        <v>50</v>
      </c>
      <c r="C164" s="88">
        <v>2353</v>
      </c>
      <c r="D164" s="89" t="s">
        <v>970</v>
      </c>
      <c r="E164" s="56" t="s">
        <v>1780</v>
      </c>
      <c r="F164" s="123">
        <v>531843.68000000005</v>
      </c>
      <c r="G164" s="123">
        <v>20511.5</v>
      </c>
      <c r="H164" s="123">
        <v>127803.83</v>
      </c>
      <c r="J164" s="56">
        <v>1154338.25</v>
      </c>
      <c r="K164" s="56">
        <v>490593.88</v>
      </c>
      <c r="M164" s="293">
        <v>4000</v>
      </c>
      <c r="N164" s="273">
        <v>43115.87</v>
      </c>
      <c r="S164" s="56">
        <v>38729.85</v>
      </c>
      <c r="T164" s="56">
        <v>2754433.99</v>
      </c>
      <c r="U164" s="100">
        <v>375254.51</v>
      </c>
      <c r="X164" s="100">
        <v>195265</v>
      </c>
      <c r="Y164" s="100">
        <v>7952.84</v>
      </c>
      <c r="Z164" s="124">
        <v>268205</v>
      </c>
      <c r="AD164" s="124">
        <v>145826.6</v>
      </c>
      <c r="AE164" s="124">
        <v>65041.82</v>
      </c>
      <c r="AI164" s="85">
        <f t="shared" si="13"/>
        <v>680159.01</v>
      </c>
      <c r="AJ164" s="21">
        <f t="shared" si="14"/>
        <v>47115.87</v>
      </c>
      <c r="AK164" s="86">
        <f t="shared" si="15"/>
        <v>633043.14</v>
      </c>
      <c r="AL164" s="24">
        <f t="shared" si="16"/>
        <v>578472.35</v>
      </c>
      <c r="AM164" s="25">
        <f t="shared" si="17"/>
        <v>479073.42</v>
      </c>
      <c r="AN164" s="16">
        <f t="shared" si="18"/>
        <v>99398.93</v>
      </c>
    </row>
    <row r="165" spans="1:41" ht="15" thickBot="1" x14ac:dyDescent="0.25">
      <c r="A165" s="62" t="s">
        <v>332</v>
      </c>
      <c r="B165" s="62" t="s">
        <v>50</v>
      </c>
      <c r="C165" s="88">
        <v>5363</v>
      </c>
      <c r="D165" s="89" t="s">
        <v>971</v>
      </c>
      <c r="E165" s="56" t="s">
        <v>1784</v>
      </c>
      <c r="F165" s="123">
        <v>605769.43000000005</v>
      </c>
      <c r="G165" s="123">
        <v>0</v>
      </c>
      <c r="H165" s="123">
        <v>71266.41</v>
      </c>
      <c r="J165" s="56">
        <v>536310</v>
      </c>
      <c r="K165" s="56">
        <v>267515.65000000002</v>
      </c>
      <c r="M165" s="293">
        <v>23172</v>
      </c>
      <c r="N165" s="273">
        <v>48590.400000000001</v>
      </c>
      <c r="O165" s="273">
        <v>16900</v>
      </c>
      <c r="S165" s="56">
        <v>330507.40999999997</v>
      </c>
      <c r="T165" s="56">
        <v>4164124</v>
      </c>
      <c r="U165" s="100">
        <v>473442.16</v>
      </c>
      <c r="X165" s="100">
        <v>318654</v>
      </c>
      <c r="Y165" s="100">
        <v>10323.68</v>
      </c>
      <c r="Z165" s="124">
        <v>403034</v>
      </c>
      <c r="AD165" s="124">
        <v>198790.75</v>
      </c>
      <c r="AE165" s="124">
        <v>16418.34</v>
      </c>
      <c r="AI165" s="85">
        <f t="shared" si="13"/>
        <v>677035.84000000008</v>
      </c>
      <c r="AJ165" s="21">
        <f t="shared" si="14"/>
        <v>88662.399999999994</v>
      </c>
      <c r="AK165" s="86">
        <f t="shared" si="15"/>
        <v>588373.44000000006</v>
      </c>
      <c r="AL165" s="24">
        <f t="shared" si="16"/>
        <v>802419.84</v>
      </c>
      <c r="AM165" s="25">
        <f t="shared" si="17"/>
        <v>618243.09</v>
      </c>
      <c r="AN165" s="16">
        <f t="shared" si="18"/>
        <v>184176.75</v>
      </c>
    </row>
    <row r="166" spans="1:41" ht="15" thickBot="1" x14ac:dyDescent="0.25">
      <c r="A166" s="62" t="s">
        <v>332</v>
      </c>
      <c r="B166" s="62" t="s">
        <v>50</v>
      </c>
      <c r="C166" s="88">
        <v>2121</v>
      </c>
      <c r="D166" s="89" t="s">
        <v>972</v>
      </c>
      <c r="E166" s="56" t="s">
        <v>1788</v>
      </c>
      <c r="F166" s="123">
        <v>440530.22</v>
      </c>
      <c r="G166" s="123">
        <v>2430.31</v>
      </c>
      <c r="H166" s="123">
        <v>275789.33</v>
      </c>
      <c r="J166" s="56">
        <v>1023232.43</v>
      </c>
      <c r="K166" s="56">
        <v>345693.59</v>
      </c>
      <c r="M166" s="293">
        <v>0</v>
      </c>
      <c r="N166" s="273">
        <v>107985.26</v>
      </c>
      <c r="S166" s="56">
        <v>24550</v>
      </c>
      <c r="T166" s="56">
        <v>3254719.47</v>
      </c>
      <c r="U166" s="100">
        <v>338553.49</v>
      </c>
      <c r="X166" s="100">
        <v>139419</v>
      </c>
      <c r="Y166" s="100">
        <v>12728.64</v>
      </c>
      <c r="Z166" s="124">
        <v>201599</v>
      </c>
      <c r="AD166" s="124">
        <v>77860.19</v>
      </c>
      <c r="AE166" s="124">
        <v>53998.22</v>
      </c>
      <c r="AI166" s="85">
        <f t="shared" si="13"/>
        <v>718749.86</v>
      </c>
      <c r="AJ166" s="21">
        <f t="shared" si="14"/>
        <v>107985.26</v>
      </c>
      <c r="AK166" s="86">
        <f t="shared" si="15"/>
        <v>610764.6</v>
      </c>
      <c r="AL166" s="24">
        <f t="shared" si="16"/>
        <v>490701.13</v>
      </c>
      <c r="AM166" s="25">
        <f t="shared" si="17"/>
        <v>333457.41000000003</v>
      </c>
      <c r="AN166" s="16">
        <f t="shared" si="18"/>
        <v>157243.71999999997</v>
      </c>
    </row>
    <row r="167" spans="1:41" ht="15" thickBot="1" x14ac:dyDescent="0.25">
      <c r="A167" s="62" t="s">
        <v>334</v>
      </c>
      <c r="B167" s="62" t="s">
        <v>51</v>
      </c>
      <c r="C167" s="88">
        <v>5006</v>
      </c>
      <c r="D167" s="89" t="s">
        <v>973</v>
      </c>
      <c r="E167" s="56" t="s">
        <v>1732</v>
      </c>
      <c r="F167" s="123">
        <v>558358.66</v>
      </c>
      <c r="G167" s="123">
        <v>425549.17</v>
      </c>
      <c r="H167" s="123">
        <v>71392.179999999993</v>
      </c>
      <c r="J167" s="56">
        <v>513289.86</v>
      </c>
      <c r="K167" s="56">
        <v>504543.17</v>
      </c>
      <c r="M167" s="293">
        <v>0</v>
      </c>
      <c r="N167" s="273">
        <v>68942.23</v>
      </c>
      <c r="P167" s="273">
        <v>56.08</v>
      </c>
      <c r="R167" s="56">
        <v>38010.5</v>
      </c>
      <c r="T167" s="56">
        <v>4774273.9400000004</v>
      </c>
      <c r="U167" s="100">
        <v>225293.28</v>
      </c>
      <c r="X167" s="100">
        <v>131733</v>
      </c>
      <c r="Z167" s="124">
        <v>221333</v>
      </c>
      <c r="AD167" s="124">
        <v>135050.29999999999</v>
      </c>
      <c r="AE167" s="124">
        <v>55604.2</v>
      </c>
      <c r="AI167" s="85">
        <f t="shared" si="13"/>
        <v>1055300.01</v>
      </c>
      <c r="AJ167" s="21">
        <f t="shared" si="14"/>
        <v>68998.31</v>
      </c>
      <c r="AK167" s="86">
        <f t="shared" si="15"/>
        <v>986301.7</v>
      </c>
      <c r="AL167" s="24">
        <f t="shared" si="16"/>
        <v>357026.28</v>
      </c>
      <c r="AM167" s="25">
        <f t="shared" si="17"/>
        <v>411987.5</v>
      </c>
      <c r="AN167" s="16">
        <f t="shared" si="18"/>
        <v>-54961.219999999972</v>
      </c>
    </row>
    <row r="168" spans="1:41" ht="15" thickBot="1" x14ac:dyDescent="0.25">
      <c r="A168" s="62" t="s">
        <v>334</v>
      </c>
      <c r="B168" s="62" t="s">
        <v>51</v>
      </c>
      <c r="C168" s="88">
        <v>2343</v>
      </c>
      <c r="D168" s="89" t="s">
        <v>974</v>
      </c>
      <c r="E168" s="56" t="s">
        <v>1733</v>
      </c>
      <c r="F168" s="123">
        <v>224083.5</v>
      </c>
      <c r="G168" s="123">
        <v>17151.95</v>
      </c>
      <c r="H168" s="123">
        <v>40146.019999999997</v>
      </c>
      <c r="J168" s="56">
        <v>916841.58</v>
      </c>
      <c r="K168" s="56">
        <v>427910.79</v>
      </c>
      <c r="M168" s="293">
        <v>0</v>
      </c>
      <c r="N168" s="273">
        <v>53050</v>
      </c>
      <c r="P168" s="273">
        <v>28.04</v>
      </c>
      <c r="R168" s="56">
        <v>-260256.04</v>
      </c>
      <c r="S168" s="56">
        <v>-6050</v>
      </c>
      <c r="T168" s="56">
        <v>3320080.98</v>
      </c>
      <c r="U168" s="100">
        <v>112006.97</v>
      </c>
      <c r="X168" s="100">
        <v>321170</v>
      </c>
      <c r="Y168" s="100">
        <v>7880</v>
      </c>
      <c r="Z168" s="124">
        <v>360650</v>
      </c>
      <c r="AD168" s="124">
        <v>90999.18</v>
      </c>
      <c r="AE168" s="124">
        <v>55186.02</v>
      </c>
      <c r="AI168" s="85">
        <f t="shared" si="13"/>
        <v>281381.47000000003</v>
      </c>
      <c r="AJ168" s="21">
        <f t="shared" si="14"/>
        <v>53078.04</v>
      </c>
      <c r="AK168" s="86">
        <f t="shared" si="15"/>
        <v>228303.43000000002</v>
      </c>
      <c r="AL168" s="24">
        <f t="shared" si="16"/>
        <v>441056.97</v>
      </c>
      <c r="AM168" s="25">
        <f t="shared" si="17"/>
        <v>506835.20000000001</v>
      </c>
      <c r="AN168" s="16">
        <f t="shared" si="18"/>
        <v>-65778.23000000004</v>
      </c>
    </row>
    <row r="169" spans="1:41" ht="15" thickBot="1" x14ac:dyDescent="0.25">
      <c r="A169" s="62" t="s">
        <v>334</v>
      </c>
      <c r="B169" s="62" t="s">
        <v>51</v>
      </c>
      <c r="C169" s="88">
        <v>2524</v>
      </c>
      <c r="D169" s="89" t="s">
        <v>975</v>
      </c>
      <c r="E169" s="56" t="s">
        <v>1734</v>
      </c>
      <c r="F169" s="123">
        <v>233168.74</v>
      </c>
      <c r="G169" s="123">
        <v>181639.32</v>
      </c>
      <c r="H169" s="123">
        <v>41338.449999999997</v>
      </c>
      <c r="J169" s="56">
        <v>871083.99</v>
      </c>
      <c r="K169" s="56">
        <v>338762.87</v>
      </c>
      <c r="M169" s="293">
        <v>2500</v>
      </c>
      <c r="N169" s="273">
        <v>47000.95</v>
      </c>
      <c r="P169" s="273">
        <v>362.36</v>
      </c>
      <c r="R169" s="56">
        <v>-239048.11</v>
      </c>
      <c r="S169" s="56">
        <v>3675</v>
      </c>
      <c r="T169" s="56">
        <v>2333757.04</v>
      </c>
      <c r="U169" s="100">
        <v>186892.97</v>
      </c>
      <c r="X169" s="100">
        <v>232540</v>
      </c>
      <c r="Z169" s="124">
        <v>295320</v>
      </c>
      <c r="AD169" s="124">
        <v>127902.58</v>
      </c>
      <c r="AE169" s="124">
        <v>46030.36</v>
      </c>
      <c r="AI169" s="85">
        <f t="shared" si="13"/>
        <v>456146.51</v>
      </c>
      <c r="AJ169" s="21">
        <f t="shared" si="14"/>
        <v>49863.31</v>
      </c>
      <c r="AK169" s="86">
        <f t="shared" si="15"/>
        <v>406283.2</v>
      </c>
      <c r="AL169" s="24">
        <f t="shared" si="16"/>
        <v>419432.97</v>
      </c>
      <c r="AM169" s="25">
        <f t="shared" si="17"/>
        <v>469252.94</v>
      </c>
      <c r="AN169" s="16">
        <f t="shared" si="18"/>
        <v>-49819.97000000003</v>
      </c>
    </row>
    <row r="170" spans="1:41" ht="15" thickBot="1" x14ac:dyDescent="0.25">
      <c r="A170" s="62" t="s">
        <v>334</v>
      </c>
      <c r="B170" s="62" t="s">
        <v>51</v>
      </c>
      <c r="C170" s="88">
        <v>6272</v>
      </c>
      <c r="D170" s="89" t="s">
        <v>976</v>
      </c>
      <c r="E170" s="56" t="s">
        <v>1735</v>
      </c>
      <c r="F170" s="123">
        <v>1423702.03</v>
      </c>
      <c r="G170" s="123">
        <v>276372.99</v>
      </c>
      <c r="H170" s="123">
        <v>65999.28</v>
      </c>
      <c r="J170" s="56">
        <v>131541.57999999999</v>
      </c>
      <c r="K170" s="56">
        <v>316471.25</v>
      </c>
      <c r="M170" s="293">
        <v>3840</v>
      </c>
      <c r="N170" s="273">
        <v>69851.649999999994</v>
      </c>
      <c r="R170" s="56">
        <v>541546.69999999995</v>
      </c>
      <c r="S170" s="56">
        <v>18750.990000000002</v>
      </c>
      <c r="T170" s="56">
        <v>2500833.27</v>
      </c>
      <c r="U170" s="100">
        <v>258655.07</v>
      </c>
      <c r="X170" s="100">
        <v>226124</v>
      </c>
      <c r="Z170" s="124">
        <v>340069</v>
      </c>
      <c r="AD170" s="124">
        <v>137408.29999999999</v>
      </c>
      <c r="AE170" s="124">
        <v>31292.2</v>
      </c>
      <c r="AI170" s="85">
        <f t="shared" si="13"/>
        <v>1766074.3</v>
      </c>
      <c r="AJ170" s="21">
        <f t="shared" si="14"/>
        <v>73691.649999999994</v>
      </c>
      <c r="AK170" s="86">
        <f t="shared" si="15"/>
        <v>1692382.6500000001</v>
      </c>
      <c r="AL170" s="24">
        <f t="shared" si="16"/>
        <v>484779.07</v>
      </c>
      <c r="AM170" s="25">
        <f t="shared" si="17"/>
        <v>508769.5</v>
      </c>
      <c r="AN170" s="16">
        <f t="shared" si="18"/>
        <v>-23990.429999999993</v>
      </c>
    </row>
    <row r="171" spans="1:41" ht="15" thickBot="1" x14ac:dyDescent="0.25">
      <c r="A171" s="62" t="s">
        <v>334</v>
      </c>
      <c r="B171" s="62" t="s">
        <v>51</v>
      </c>
      <c r="C171" s="88">
        <v>5818</v>
      </c>
      <c r="D171" s="89" t="s">
        <v>977</v>
      </c>
      <c r="E171" s="56" t="s">
        <v>1736</v>
      </c>
      <c r="F171" s="123">
        <v>2017959.83</v>
      </c>
      <c r="G171" s="123">
        <v>1717978.44</v>
      </c>
      <c r="H171" s="123">
        <v>63556.480000000003</v>
      </c>
      <c r="J171" s="56">
        <v>586074.04</v>
      </c>
      <c r="K171" s="56">
        <v>778735.09</v>
      </c>
      <c r="M171" s="293">
        <v>2700</v>
      </c>
      <c r="N171" s="273">
        <v>100385.36</v>
      </c>
      <c r="R171" s="56">
        <v>1408404.31</v>
      </c>
      <c r="T171" s="56">
        <v>1757956.06</v>
      </c>
      <c r="U171" s="100">
        <v>556453.27</v>
      </c>
      <c r="V171" s="100">
        <v>85000</v>
      </c>
      <c r="X171" s="100">
        <v>245811</v>
      </c>
      <c r="Z171" s="124">
        <v>342201</v>
      </c>
      <c r="AD171" s="124">
        <v>224897.2</v>
      </c>
      <c r="AE171" s="124">
        <v>66489.36</v>
      </c>
      <c r="AH171" s="124">
        <v>21600</v>
      </c>
      <c r="AI171" s="85">
        <f t="shared" si="13"/>
        <v>3799494.75</v>
      </c>
      <c r="AJ171" s="21">
        <f t="shared" si="14"/>
        <v>103085.36</v>
      </c>
      <c r="AK171" s="86">
        <f t="shared" si="15"/>
        <v>3696409.39</v>
      </c>
      <c r="AL171" s="24">
        <f t="shared" si="16"/>
        <v>887264.27</v>
      </c>
      <c r="AM171" s="25">
        <f t="shared" si="17"/>
        <v>655187.55999999994</v>
      </c>
      <c r="AN171" s="16">
        <f t="shared" si="18"/>
        <v>232076.71000000008</v>
      </c>
    </row>
    <row r="172" spans="1:41" ht="15" thickBot="1" x14ac:dyDescent="0.25">
      <c r="A172" s="62" t="s">
        <v>334</v>
      </c>
      <c r="B172" s="62" t="s">
        <v>51</v>
      </c>
      <c r="C172" s="88">
        <v>3371</v>
      </c>
      <c r="D172" s="89" t="s">
        <v>978</v>
      </c>
      <c r="E172" s="56" t="s">
        <v>1737</v>
      </c>
      <c r="F172" s="123">
        <v>370178.99</v>
      </c>
      <c r="G172" s="123">
        <v>181373.65</v>
      </c>
      <c r="H172" s="123">
        <v>28297.09</v>
      </c>
      <c r="J172" s="56">
        <v>923623.5</v>
      </c>
      <c r="K172" s="56">
        <v>157483.15</v>
      </c>
      <c r="M172" s="293">
        <v>3000</v>
      </c>
      <c r="N172" s="273">
        <v>58621.54</v>
      </c>
      <c r="R172" s="56">
        <v>-310797.40000000002</v>
      </c>
      <c r="T172" s="56">
        <v>2321876.0699999998</v>
      </c>
      <c r="U172" s="100">
        <v>135129.72</v>
      </c>
      <c r="V172" s="100">
        <v>10000</v>
      </c>
      <c r="X172" s="100">
        <v>168567</v>
      </c>
      <c r="Z172" s="124">
        <v>211977</v>
      </c>
      <c r="AD172" s="124">
        <v>133817.26</v>
      </c>
      <c r="AE172" s="124">
        <v>46162.2</v>
      </c>
      <c r="AH172" s="124">
        <v>2160</v>
      </c>
      <c r="AI172" s="85">
        <f t="shared" si="13"/>
        <v>579849.73</v>
      </c>
      <c r="AJ172" s="21">
        <f t="shared" si="14"/>
        <v>61621.54</v>
      </c>
      <c r="AK172" s="86">
        <f t="shared" si="15"/>
        <v>518228.19</v>
      </c>
      <c r="AL172" s="24">
        <f t="shared" si="16"/>
        <v>313696.71999999997</v>
      </c>
      <c r="AM172" s="25">
        <f t="shared" si="17"/>
        <v>394116.46</v>
      </c>
      <c r="AN172" s="16">
        <f t="shared" si="18"/>
        <v>-80419.740000000049</v>
      </c>
    </row>
    <row r="173" spans="1:41" ht="15" thickBot="1" x14ac:dyDescent="0.25">
      <c r="A173" s="62" t="s">
        <v>334</v>
      </c>
      <c r="B173" s="62" t="s">
        <v>51</v>
      </c>
      <c r="C173" s="88">
        <v>4485</v>
      </c>
      <c r="D173" s="89" t="s">
        <v>979</v>
      </c>
      <c r="E173" s="56" t="s">
        <v>1738</v>
      </c>
      <c r="F173" s="123">
        <v>619109.91</v>
      </c>
      <c r="G173" s="123">
        <v>576176.30000000005</v>
      </c>
      <c r="H173" s="123">
        <v>25640.02</v>
      </c>
      <c r="J173" s="56">
        <v>434717.93</v>
      </c>
      <c r="K173" s="56">
        <v>202764.33</v>
      </c>
      <c r="M173" s="293">
        <v>4000</v>
      </c>
      <c r="N173" s="273">
        <v>66185.179999999993</v>
      </c>
      <c r="P173" s="273">
        <v>0</v>
      </c>
      <c r="R173" s="56">
        <v>98620.23</v>
      </c>
      <c r="T173" s="56">
        <v>2694098.62</v>
      </c>
      <c r="U173" s="100">
        <v>191061.49</v>
      </c>
      <c r="V173" s="100">
        <v>30000</v>
      </c>
      <c r="X173" s="100">
        <v>175451</v>
      </c>
      <c r="Z173" s="124">
        <v>250511</v>
      </c>
      <c r="AD173" s="124">
        <v>102755.63</v>
      </c>
      <c r="AE173" s="124">
        <v>39891.279999999999</v>
      </c>
      <c r="AI173" s="85">
        <f t="shared" si="13"/>
        <v>1220926.23</v>
      </c>
      <c r="AJ173" s="21">
        <f t="shared" si="14"/>
        <v>70185.179999999993</v>
      </c>
      <c r="AK173" s="86">
        <f t="shared" si="15"/>
        <v>1150741.05</v>
      </c>
      <c r="AL173" s="24">
        <f t="shared" si="16"/>
        <v>396512.49</v>
      </c>
      <c r="AM173" s="25">
        <f t="shared" si="17"/>
        <v>393157.91000000003</v>
      </c>
      <c r="AN173" s="16">
        <f t="shared" si="18"/>
        <v>3354.5799999999581</v>
      </c>
    </row>
    <row r="174" spans="1:41" ht="15" thickBot="1" x14ac:dyDescent="0.25">
      <c r="A174" s="62" t="s">
        <v>334</v>
      </c>
      <c r="B174" s="62" t="s">
        <v>51</v>
      </c>
      <c r="C174" s="88">
        <v>2325</v>
      </c>
      <c r="D174" s="89" t="s">
        <v>980</v>
      </c>
      <c r="E174" s="56" t="s">
        <v>1778</v>
      </c>
      <c r="F174" s="123">
        <v>331799.59000000003</v>
      </c>
      <c r="G174" s="123">
        <v>205686.25</v>
      </c>
      <c r="H174" s="123">
        <v>15851.35</v>
      </c>
      <c r="J174" s="56">
        <v>652848.98</v>
      </c>
      <c r="K174" s="56">
        <v>200677.57</v>
      </c>
      <c r="M174" s="293">
        <v>0</v>
      </c>
      <c r="N174" s="273">
        <v>45550</v>
      </c>
      <c r="R174" s="56">
        <v>50221.99</v>
      </c>
      <c r="T174" s="56">
        <v>2583494.75</v>
      </c>
      <c r="U174" s="100">
        <v>128942.59</v>
      </c>
      <c r="V174" s="100">
        <v>40000</v>
      </c>
      <c r="X174" s="100">
        <v>69510</v>
      </c>
      <c r="Z174" s="124">
        <v>155570</v>
      </c>
      <c r="AD174" s="124">
        <v>95773.19</v>
      </c>
      <c r="AE174" s="124">
        <v>28389.78</v>
      </c>
      <c r="AH174" s="124">
        <v>1382.35</v>
      </c>
      <c r="AI174" s="85">
        <f t="shared" si="13"/>
        <v>553337.19000000006</v>
      </c>
      <c r="AJ174" s="21">
        <f t="shared" si="14"/>
        <v>45550</v>
      </c>
      <c r="AK174" s="86">
        <f t="shared" si="15"/>
        <v>507787.19000000006</v>
      </c>
      <c r="AL174" s="24">
        <f t="shared" si="16"/>
        <v>238452.59</v>
      </c>
      <c r="AM174" s="25">
        <f t="shared" si="17"/>
        <v>281115.31999999995</v>
      </c>
      <c r="AN174" s="16">
        <f t="shared" si="18"/>
        <v>-42662.729999999952</v>
      </c>
    </row>
    <row r="175" spans="1:41" ht="15" thickBot="1" x14ac:dyDescent="0.25">
      <c r="A175" s="62" t="s">
        <v>334</v>
      </c>
      <c r="B175" s="62" t="s">
        <v>51</v>
      </c>
      <c r="C175" s="88">
        <v>1480</v>
      </c>
      <c r="D175" s="89" t="s">
        <v>981</v>
      </c>
      <c r="E175" s="56" t="s">
        <v>1789</v>
      </c>
      <c r="F175" s="123">
        <v>186562.2</v>
      </c>
      <c r="G175" s="123">
        <v>18360.650000000001</v>
      </c>
      <c r="H175" s="123">
        <v>52115.06</v>
      </c>
      <c r="J175" s="56">
        <v>1258934.6200000001</v>
      </c>
      <c r="K175" s="56">
        <v>72903.360000000001</v>
      </c>
      <c r="M175" s="293"/>
      <c r="N175" s="273">
        <v>43281.41</v>
      </c>
      <c r="P175" s="273">
        <v>0</v>
      </c>
      <c r="R175" s="56">
        <v>-227846.8</v>
      </c>
      <c r="T175" s="56">
        <v>2913433.4</v>
      </c>
      <c r="U175" s="100">
        <v>107287.72</v>
      </c>
      <c r="X175" s="100">
        <v>115920</v>
      </c>
      <c r="Z175" s="124">
        <v>149490</v>
      </c>
      <c r="AC175" s="124">
        <v>760</v>
      </c>
      <c r="AD175" s="124">
        <v>67295.17</v>
      </c>
      <c r="AE175" s="124">
        <v>26145.65</v>
      </c>
      <c r="AI175" s="85">
        <f t="shared" si="13"/>
        <v>257037.91</v>
      </c>
      <c r="AJ175" s="21">
        <f t="shared" si="14"/>
        <v>43281.41</v>
      </c>
      <c r="AK175" s="86">
        <f t="shared" si="15"/>
        <v>213756.5</v>
      </c>
      <c r="AL175" s="24">
        <f t="shared" si="16"/>
        <v>223207.72</v>
      </c>
      <c r="AM175" s="25">
        <f t="shared" si="17"/>
        <v>243690.81999999998</v>
      </c>
      <c r="AN175" s="16">
        <f t="shared" si="18"/>
        <v>-20483.099999999977</v>
      </c>
    </row>
    <row r="176" spans="1:41" ht="15.75" thickBot="1" x14ac:dyDescent="0.3">
      <c r="A176" s="62" t="s">
        <v>335</v>
      </c>
      <c r="B176" s="62" t="s">
        <v>52</v>
      </c>
      <c r="C176" s="88">
        <v>8344</v>
      </c>
      <c r="D176" s="89" t="s">
        <v>982</v>
      </c>
      <c r="E176" s="56" t="s">
        <v>17</v>
      </c>
      <c r="F176" s="123">
        <v>1420990.24</v>
      </c>
      <c r="G176" s="123">
        <v>67612.39</v>
      </c>
      <c r="H176" s="123">
        <v>55580.31</v>
      </c>
      <c r="J176" s="56">
        <v>1131765.67</v>
      </c>
      <c r="K176" s="56">
        <v>482786.45</v>
      </c>
      <c r="M176" s="293"/>
      <c r="N176" s="273">
        <v>20093</v>
      </c>
      <c r="T176" s="56">
        <v>2535471.5499999998</v>
      </c>
      <c r="U176" s="100">
        <v>767439.08</v>
      </c>
      <c r="X176" s="100">
        <v>155943</v>
      </c>
      <c r="Z176" s="124">
        <v>351833</v>
      </c>
      <c r="AB176" s="124">
        <v>450</v>
      </c>
      <c r="AD176" s="124">
        <v>164885.32999999999</v>
      </c>
      <c r="AE176" s="124">
        <v>64893.74</v>
      </c>
      <c r="AH176" s="124">
        <v>180</v>
      </c>
      <c r="AI176" s="85">
        <f t="shared" si="13"/>
        <v>1544182.94</v>
      </c>
      <c r="AJ176" s="21">
        <f t="shared" si="14"/>
        <v>20093</v>
      </c>
      <c r="AK176" s="86">
        <f t="shared" si="15"/>
        <v>1524089.94</v>
      </c>
      <c r="AL176" s="24">
        <f t="shared" si="16"/>
        <v>923382.08</v>
      </c>
      <c r="AM176" s="25">
        <f t="shared" si="17"/>
        <v>582242.06999999995</v>
      </c>
      <c r="AN176" s="16">
        <f t="shared" si="18"/>
        <v>341140.01</v>
      </c>
      <c r="AO176" s="73" t="s">
        <v>17</v>
      </c>
    </row>
    <row r="177" spans="1:41" ht="15.75" thickBot="1" x14ac:dyDescent="0.3">
      <c r="A177" s="62" t="s">
        <v>335</v>
      </c>
      <c r="B177" s="62" t="s">
        <v>52</v>
      </c>
      <c r="C177" s="88">
        <v>3901</v>
      </c>
      <c r="D177" s="89" t="s">
        <v>983</v>
      </c>
      <c r="E177" s="56" t="s">
        <v>18</v>
      </c>
      <c r="F177" s="123">
        <v>709653.23</v>
      </c>
      <c r="G177" s="123">
        <v>50200</v>
      </c>
      <c r="H177" s="123">
        <v>320030.49</v>
      </c>
      <c r="J177" s="56">
        <v>379254.03</v>
      </c>
      <c r="K177" s="56">
        <v>434154.23</v>
      </c>
      <c r="M177" s="293">
        <v>3500</v>
      </c>
      <c r="N177" s="273">
        <v>62996.01</v>
      </c>
      <c r="O177" s="273">
        <v>26850</v>
      </c>
      <c r="P177" s="273">
        <v>10000</v>
      </c>
      <c r="S177" s="56">
        <v>206733.42</v>
      </c>
      <c r="T177" s="56">
        <v>3491897.05</v>
      </c>
      <c r="U177" s="100">
        <v>366964.01</v>
      </c>
      <c r="X177" s="100">
        <v>246285.1</v>
      </c>
      <c r="Z177" s="124">
        <v>398135.1</v>
      </c>
      <c r="AD177" s="124">
        <v>127425.19</v>
      </c>
      <c r="AE177" s="124">
        <v>37738.33</v>
      </c>
      <c r="AI177" s="85">
        <f t="shared" si="13"/>
        <v>1079883.72</v>
      </c>
      <c r="AJ177" s="21">
        <f t="shared" si="14"/>
        <v>103346.01000000001</v>
      </c>
      <c r="AK177" s="86">
        <f t="shared" si="15"/>
        <v>976537.71</v>
      </c>
      <c r="AL177" s="24">
        <f t="shared" si="16"/>
        <v>613249.11</v>
      </c>
      <c r="AM177" s="25">
        <f t="shared" si="17"/>
        <v>563298.62</v>
      </c>
      <c r="AN177" s="16">
        <f t="shared" si="18"/>
        <v>49950.489999999991</v>
      </c>
      <c r="AO177" s="73" t="s">
        <v>18</v>
      </c>
    </row>
    <row r="178" spans="1:41" s="126" customFormat="1" ht="15.75" thickBot="1" x14ac:dyDescent="0.3">
      <c r="A178" s="62" t="s">
        <v>335</v>
      </c>
      <c r="B178" s="62" t="s">
        <v>52</v>
      </c>
      <c r="C178" s="88">
        <v>4653</v>
      </c>
      <c r="D178" s="89" t="s">
        <v>984</v>
      </c>
      <c r="E178" s="56" t="s">
        <v>1739</v>
      </c>
      <c r="F178" s="123">
        <v>472220.31</v>
      </c>
      <c r="G178" s="123">
        <v>30634.25</v>
      </c>
      <c r="H178" s="123">
        <v>196232.23</v>
      </c>
      <c r="I178" s="123"/>
      <c r="J178" s="56">
        <v>9680706.3100000005</v>
      </c>
      <c r="K178" s="56">
        <v>3300828.36</v>
      </c>
      <c r="L178" s="56"/>
      <c r="M178" s="293">
        <v>27785.83</v>
      </c>
      <c r="N178" s="273">
        <v>68135.39</v>
      </c>
      <c r="O178" s="273"/>
      <c r="P178" s="273">
        <v>32.49</v>
      </c>
      <c r="Q178" s="56"/>
      <c r="R178" s="56"/>
      <c r="S178" s="56">
        <v>89695.27</v>
      </c>
      <c r="T178" s="56">
        <v>2917750.69</v>
      </c>
      <c r="U178" s="100">
        <v>412835.47</v>
      </c>
      <c r="V178" s="100">
        <v>313143.01</v>
      </c>
      <c r="W178" s="100"/>
      <c r="X178" s="100">
        <v>308760</v>
      </c>
      <c r="Y178" s="100"/>
      <c r="Z178" s="124">
        <v>787022</v>
      </c>
      <c r="AA178" s="124"/>
      <c r="AB178" s="124"/>
      <c r="AC178" s="124"/>
      <c r="AD178" s="124">
        <v>253948.84</v>
      </c>
      <c r="AE178" s="124">
        <v>368267.7</v>
      </c>
      <c r="AF178" s="124"/>
      <c r="AG178" s="124">
        <v>111434.12</v>
      </c>
      <c r="AH178" s="124"/>
      <c r="AI178" s="85">
        <f t="shared" si="13"/>
        <v>699086.79</v>
      </c>
      <c r="AJ178" s="21">
        <f t="shared" si="14"/>
        <v>95953.71</v>
      </c>
      <c r="AK178" s="86">
        <f t="shared" si="15"/>
        <v>603133.08000000007</v>
      </c>
      <c r="AL178" s="24">
        <f t="shared" si="16"/>
        <v>1034738.48</v>
      </c>
      <c r="AM178" s="25">
        <f t="shared" si="17"/>
        <v>1520672.6600000001</v>
      </c>
      <c r="AN178" s="127">
        <f t="shared" si="18"/>
        <v>-485934.18000000017</v>
      </c>
      <c r="AO178" s="128"/>
    </row>
    <row r="179" spans="1:41" ht="15.75" thickBot="1" x14ac:dyDescent="0.3">
      <c r="A179" s="62" t="s">
        <v>335</v>
      </c>
      <c r="B179" s="62" t="s">
        <v>52</v>
      </c>
      <c r="C179" s="88">
        <v>4479</v>
      </c>
      <c r="D179" s="89" t="s">
        <v>985</v>
      </c>
      <c r="E179" s="56" t="s">
        <v>19</v>
      </c>
      <c r="F179" s="123">
        <v>273746.21000000002</v>
      </c>
      <c r="G179" s="123">
        <v>34322.879999999997</v>
      </c>
      <c r="H179" s="123">
        <v>62384.36</v>
      </c>
      <c r="J179" s="56">
        <v>256667.3</v>
      </c>
      <c r="K179" s="56">
        <v>340346.56</v>
      </c>
      <c r="M179" s="293">
        <v>0</v>
      </c>
      <c r="Q179" s="56">
        <v>215000</v>
      </c>
      <c r="S179" s="56">
        <v>84592.48</v>
      </c>
      <c r="T179" s="56">
        <v>3101018.9</v>
      </c>
      <c r="U179" s="100">
        <v>300861.05</v>
      </c>
      <c r="Z179" s="124">
        <v>64400</v>
      </c>
      <c r="AD179" s="124">
        <v>46524.5</v>
      </c>
      <c r="AE179" s="124">
        <v>43939.47</v>
      </c>
      <c r="AI179" s="85">
        <f t="shared" si="13"/>
        <v>370453.45</v>
      </c>
      <c r="AJ179" s="21">
        <f t="shared" si="14"/>
        <v>0</v>
      </c>
      <c r="AK179" s="86">
        <f t="shared" si="15"/>
        <v>370453.45</v>
      </c>
      <c r="AL179" s="24">
        <f t="shared" si="16"/>
        <v>300861.05</v>
      </c>
      <c r="AM179" s="25">
        <f t="shared" si="17"/>
        <v>154863.97</v>
      </c>
      <c r="AN179" s="16">
        <f t="shared" si="18"/>
        <v>145997.07999999999</v>
      </c>
      <c r="AO179" s="87" t="s">
        <v>19</v>
      </c>
    </row>
    <row r="180" spans="1:41" ht="15.75" thickBot="1" x14ac:dyDescent="0.3">
      <c r="A180" s="62" t="s">
        <v>335</v>
      </c>
      <c r="B180" s="62" t="s">
        <v>52</v>
      </c>
      <c r="C180" s="88">
        <v>5054</v>
      </c>
      <c r="D180" s="89" t="s">
        <v>986</v>
      </c>
      <c r="E180" s="56" t="s">
        <v>20</v>
      </c>
      <c r="F180" s="123">
        <v>680175.19</v>
      </c>
      <c r="G180" s="123">
        <v>240539.03</v>
      </c>
      <c r="H180" s="123">
        <v>173061.33</v>
      </c>
      <c r="J180" s="56">
        <v>57319.42</v>
      </c>
      <c r="K180" s="56">
        <v>660787.61</v>
      </c>
      <c r="M180" s="293">
        <v>0</v>
      </c>
      <c r="N180" s="273">
        <v>60027.51</v>
      </c>
      <c r="O180" s="273">
        <v>70000</v>
      </c>
      <c r="P180" s="273">
        <v>10020.56</v>
      </c>
      <c r="S180" s="56">
        <v>292701.58</v>
      </c>
      <c r="T180" s="56">
        <v>254405.43</v>
      </c>
      <c r="U180" s="100">
        <v>608747.36</v>
      </c>
      <c r="X180" s="100">
        <v>283587.7</v>
      </c>
      <c r="Z180" s="124">
        <v>449457.7</v>
      </c>
      <c r="AD180" s="124">
        <v>138339.35</v>
      </c>
      <c r="AE180" s="124">
        <v>90362.6</v>
      </c>
      <c r="AI180" s="85">
        <f t="shared" si="13"/>
        <v>1093775.55</v>
      </c>
      <c r="AJ180" s="21">
        <f t="shared" si="14"/>
        <v>140048.07</v>
      </c>
      <c r="AK180" s="86">
        <f t="shared" si="15"/>
        <v>953727.48</v>
      </c>
      <c r="AL180" s="24">
        <f t="shared" si="16"/>
        <v>892335.06</v>
      </c>
      <c r="AM180" s="25">
        <f t="shared" si="17"/>
        <v>678159.65</v>
      </c>
      <c r="AN180" s="16">
        <f t="shared" si="18"/>
        <v>214175.41000000003</v>
      </c>
      <c r="AO180" s="73" t="s">
        <v>20</v>
      </c>
    </row>
    <row r="181" spans="1:41" ht="15.75" thickBot="1" x14ac:dyDescent="0.3">
      <c r="A181" s="62" t="s">
        <v>335</v>
      </c>
      <c r="B181" s="62" t="s">
        <v>52</v>
      </c>
      <c r="C181" s="88">
        <v>5698</v>
      </c>
      <c r="D181" s="89" t="s">
        <v>987</v>
      </c>
      <c r="E181" s="56" t="s">
        <v>21</v>
      </c>
      <c r="F181" s="123">
        <v>640087.03</v>
      </c>
      <c r="G181" s="123">
        <v>94595.24</v>
      </c>
      <c r="H181" s="123">
        <v>110905.84</v>
      </c>
      <c r="J181" s="56">
        <v>1381498.38</v>
      </c>
      <c r="K181" s="56">
        <v>299200.19</v>
      </c>
      <c r="M181" s="293">
        <v>154300</v>
      </c>
      <c r="N181" s="273">
        <v>69910</v>
      </c>
      <c r="O181" s="273">
        <v>114000</v>
      </c>
      <c r="P181" s="273">
        <v>10000</v>
      </c>
      <c r="S181" s="56">
        <v>360867.92</v>
      </c>
      <c r="T181" s="56">
        <v>4470863.96</v>
      </c>
      <c r="U181" s="100">
        <v>360596.43</v>
      </c>
      <c r="X181" s="100">
        <v>383187.6</v>
      </c>
      <c r="Z181" s="124">
        <v>541387.6</v>
      </c>
      <c r="AB181" s="124">
        <v>320</v>
      </c>
      <c r="AD181" s="124">
        <v>86533.68</v>
      </c>
      <c r="AE181" s="124">
        <v>43208.5</v>
      </c>
      <c r="AI181" s="85">
        <f t="shared" si="13"/>
        <v>845588.11</v>
      </c>
      <c r="AJ181" s="21">
        <f t="shared" si="14"/>
        <v>348210</v>
      </c>
      <c r="AK181" s="86">
        <f t="shared" si="15"/>
        <v>497378.11</v>
      </c>
      <c r="AL181" s="24">
        <f t="shared" si="16"/>
        <v>743784.03</v>
      </c>
      <c r="AM181" s="25">
        <f t="shared" si="17"/>
        <v>671449.78</v>
      </c>
      <c r="AN181" s="16">
        <f t="shared" si="18"/>
        <v>72334.25</v>
      </c>
      <c r="AO181" s="73" t="s">
        <v>21</v>
      </c>
    </row>
    <row r="182" spans="1:41" ht="15.75" thickBot="1" x14ac:dyDescent="0.3">
      <c r="A182" s="62" t="s">
        <v>335</v>
      </c>
      <c r="B182" s="62" t="s">
        <v>52</v>
      </c>
      <c r="C182" s="88">
        <v>5218</v>
      </c>
      <c r="D182" s="89" t="s">
        <v>988</v>
      </c>
      <c r="E182" s="56" t="s">
        <v>22</v>
      </c>
      <c r="F182" s="123">
        <v>659838.71</v>
      </c>
      <c r="G182" s="123">
        <v>23479.75</v>
      </c>
      <c r="H182" s="123">
        <v>116338.01</v>
      </c>
      <c r="J182" s="56">
        <v>169891.78</v>
      </c>
      <c r="K182" s="56">
        <v>118790.25</v>
      </c>
      <c r="M182" s="293">
        <v>13800</v>
      </c>
      <c r="N182" s="273">
        <v>75919.679999999993</v>
      </c>
      <c r="O182" s="273">
        <v>68000</v>
      </c>
      <c r="P182" s="273">
        <v>12219.62</v>
      </c>
      <c r="S182" s="56">
        <v>-417003.77</v>
      </c>
      <c r="T182" s="56">
        <v>1315785.06</v>
      </c>
      <c r="U182" s="100">
        <v>209991.6</v>
      </c>
      <c r="X182" s="100">
        <v>452263.6</v>
      </c>
      <c r="Z182" s="124">
        <v>561843.6</v>
      </c>
      <c r="AD182" s="124">
        <v>135352.51999999999</v>
      </c>
      <c r="AE182" s="124">
        <v>41043.42</v>
      </c>
      <c r="AI182" s="85">
        <f t="shared" si="13"/>
        <v>799656.47</v>
      </c>
      <c r="AJ182" s="21">
        <f t="shared" si="14"/>
        <v>169939.3</v>
      </c>
      <c r="AK182" s="86">
        <f t="shared" si="15"/>
        <v>629717.16999999993</v>
      </c>
      <c r="AL182" s="24">
        <f t="shared" si="16"/>
        <v>662255.19999999995</v>
      </c>
      <c r="AM182" s="25">
        <f t="shared" si="17"/>
        <v>738239.54</v>
      </c>
      <c r="AN182" s="16">
        <f t="shared" si="18"/>
        <v>-75984.340000000084</v>
      </c>
      <c r="AO182" s="73" t="s">
        <v>22</v>
      </c>
    </row>
    <row r="183" spans="1:41" ht="15.75" thickBot="1" x14ac:dyDescent="0.3">
      <c r="A183" s="62" t="s">
        <v>335</v>
      </c>
      <c r="B183" s="62" t="s">
        <v>52</v>
      </c>
      <c r="C183" s="88">
        <v>6468</v>
      </c>
      <c r="D183" s="89" t="s">
        <v>989</v>
      </c>
      <c r="E183" s="56" t="s">
        <v>23</v>
      </c>
      <c r="F183" s="123">
        <v>833826.28</v>
      </c>
      <c r="G183" s="123">
        <v>13892.75</v>
      </c>
      <c r="H183" s="123">
        <v>283709.71999999997</v>
      </c>
      <c r="J183" s="56">
        <v>943470.3</v>
      </c>
      <c r="K183" s="56">
        <v>378309.85</v>
      </c>
      <c r="M183" s="293">
        <v>2862.3</v>
      </c>
      <c r="N183" s="273">
        <v>60718.18</v>
      </c>
      <c r="O183" s="273">
        <v>62055</v>
      </c>
      <c r="P183" s="273">
        <v>98820.71</v>
      </c>
      <c r="S183" s="56">
        <v>342393.35</v>
      </c>
      <c r="T183" s="56">
        <v>1137972.49</v>
      </c>
      <c r="U183" s="100">
        <v>383572.94</v>
      </c>
      <c r="V183" s="100">
        <v>80335</v>
      </c>
      <c r="X183" s="100">
        <v>362829.1</v>
      </c>
      <c r="Z183" s="124">
        <v>518909.1</v>
      </c>
      <c r="AD183" s="124">
        <v>238898.84</v>
      </c>
      <c r="AE183" s="124">
        <v>45257.11</v>
      </c>
      <c r="AH183" s="124">
        <v>171750</v>
      </c>
      <c r="AI183" s="85">
        <f t="shared" si="13"/>
        <v>1131428.75</v>
      </c>
      <c r="AJ183" s="21">
        <f t="shared" si="14"/>
        <v>224456.19</v>
      </c>
      <c r="AK183" s="86">
        <f t="shared" si="15"/>
        <v>906972.56</v>
      </c>
      <c r="AL183" s="24">
        <f t="shared" si="16"/>
        <v>826737.04</v>
      </c>
      <c r="AM183" s="25">
        <f t="shared" si="17"/>
        <v>974815.04999999993</v>
      </c>
      <c r="AN183" s="16">
        <f t="shared" si="18"/>
        <v>-148078.00999999989</v>
      </c>
      <c r="AO183" s="73" t="s">
        <v>23</v>
      </c>
    </row>
    <row r="184" spans="1:41" ht="15.75" thickBot="1" x14ac:dyDescent="0.3">
      <c r="A184" s="62" t="s">
        <v>335</v>
      </c>
      <c r="B184" s="62" t="s">
        <v>52</v>
      </c>
      <c r="C184" s="88">
        <v>8206</v>
      </c>
      <c r="D184" s="89" t="s">
        <v>990</v>
      </c>
      <c r="E184" s="56" t="s">
        <v>24</v>
      </c>
      <c r="F184" s="123">
        <v>1289004.56</v>
      </c>
      <c r="G184" s="123">
        <v>35628.04</v>
      </c>
      <c r="H184" s="123">
        <v>175246.06</v>
      </c>
      <c r="J184" s="56">
        <v>1801819.77</v>
      </c>
      <c r="K184" s="56">
        <v>715509.78</v>
      </c>
      <c r="M184" s="293">
        <v>4000</v>
      </c>
      <c r="N184" s="273">
        <v>68739.009999999995</v>
      </c>
      <c r="O184" s="273">
        <v>4200</v>
      </c>
      <c r="P184" s="273">
        <v>10463.51</v>
      </c>
      <c r="S184" s="56">
        <v>855153.83</v>
      </c>
      <c r="T184" s="56">
        <v>1899168.01</v>
      </c>
      <c r="U184" s="100">
        <v>644829.37</v>
      </c>
      <c r="X184" s="100">
        <v>168316.79999999999</v>
      </c>
      <c r="Z184" s="124">
        <v>366436.8</v>
      </c>
      <c r="AB184" s="124">
        <v>1000</v>
      </c>
      <c r="AD184" s="124">
        <v>178232.13</v>
      </c>
      <c r="AE184" s="124">
        <v>61458.92</v>
      </c>
      <c r="AI184" s="85">
        <f t="shared" si="13"/>
        <v>1499878.6600000001</v>
      </c>
      <c r="AJ184" s="21">
        <f t="shared" si="14"/>
        <v>87402.51999999999</v>
      </c>
      <c r="AK184" s="86">
        <f t="shared" si="15"/>
        <v>1412476.1400000001</v>
      </c>
      <c r="AL184" s="24">
        <f t="shared" si="16"/>
        <v>813146.16999999993</v>
      </c>
      <c r="AM184" s="25">
        <f t="shared" si="17"/>
        <v>607127.85</v>
      </c>
      <c r="AN184" s="16">
        <f t="shared" si="18"/>
        <v>206018.31999999995</v>
      </c>
      <c r="AO184" s="73" t="s">
        <v>24</v>
      </c>
    </row>
    <row r="185" spans="1:41" ht="15.75" thickBot="1" x14ac:dyDescent="0.3">
      <c r="A185" s="62" t="s">
        <v>335</v>
      </c>
      <c r="B185" s="62" t="s">
        <v>52</v>
      </c>
      <c r="C185" s="88">
        <v>4682</v>
      </c>
      <c r="D185" s="89" t="s">
        <v>991</v>
      </c>
      <c r="E185" s="56" t="s">
        <v>25</v>
      </c>
      <c r="F185" s="123">
        <v>646566.98</v>
      </c>
      <c r="G185" s="123">
        <v>19634.759999999998</v>
      </c>
      <c r="H185" s="123">
        <v>186009.02</v>
      </c>
      <c r="J185" s="56">
        <v>871291.94</v>
      </c>
      <c r="K185" s="56">
        <v>272962.40999999997</v>
      </c>
      <c r="M185" s="293">
        <v>3840</v>
      </c>
      <c r="N185" s="273">
        <v>72248.350000000006</v>
      </c>
      <c r="O185" s="273">
        <v>220000</v>
      </c>
      <c r="P185" s="273">
        <v>10000</v>
      </c>
      <c r="S185" s="56">
        <v>177061.27</v>
      </c>
      <c r="T185" s="56">
        <v>4128965.53</v>
      </c>
      <c r="U185" s="100">
        <v>302976.87</v>
      </c>
      <c r="X185" s="100">
        <v>155505.79999999999</v>
      </c>
      <c r="Z185" s="124">
        <v>240895.8</v>
      </c>
      <c r="AB185" s="124">
        <v>360</v>
      </c>
      <c r="AD185" s="124">
        <v>93752.85</v>
      </c>
      <c r="AE185" s="124">
        <v>35607.96</v>
      </c>
      <c r="AI185" s="85">
        <f t="shared" si="13"/>
        <v>852210.76</v>
      </c>
      <c r="AJ185" s="21">
        <f t="shared" si="14"/>
        <v>306088.34999999998</v>
      </c>
      <c r="AK185" s="86">
        <f t="shared" si="15"/>
        <v>546122.41</v>
      </c>
      <c r="AL185" s="24">
        <f t="shared" si="16"/>
        <v>458482.67</v>
      </c>
      <c r="AM185" s="25">
        <f t="shared" si="17"/>
        <v>370616.61000000004</v>
      </c>
      <c r="AN185" s="16">
        <f t="shared" si="18"/>
        <v>87866.059999999939</v>
      </c>
      <c r="AO185" s="73" t="s">
        <v>25</v>
      </c>
    </row>
    <row r="186" spans="1:41" ht="15.75" thickBot="1" x14ac:dyDescent="0.3">
      <c r="A186" s="62" t="s">
        <v>335</v>
      </c>
      <c r="B186" s="62" t="s">
        <v>52</v>
      </c>
      <c r="C186" s="88">
        <v>5558</v>
      </c>
      <c r="D186" s="89" t="s">
        <v>992</v>
      </c>
      <c r="E186" s="56" t="s">
        <v>26</v>
      </c>
      <c r="F186" s="123">
        <v>607425.48</v>
      </c>
      <c r="G186" s="123">
        <v>14510.9</v>
      </c>
      <c r="H186" s="123">
        <v>191780.03</v>
      </c>
      <c r="J186" s="56">
        <v>268281.03999999998</v>
      </c>
      <c r="K186" s="56">
        <v>575759.06999999995</v>
      </c>
      <c r="M186" s="293">
        <v>0</v>
      </c>
      <c r="N186" s="273">
        <v>60207.3</v>
      </c>
      <c r="O186" s="273">
        <v>31900</v>
      </c>
      <c r="P186" s="273">
        <v>10000</v>
      </c>
      <c r="S186" s="56">
        <v>318017.68</v>
      </c>
      <c r="T186" s="56">
        <v>1898710.57</v>
      </c>
      <c r="U186" s="100">
        <v>278090.64</v>
      </c>
      <c r="X186" s="100">
        <v>403723</v>
      </c>
      <c r="Z186" s="124">
        <v>540563</v>
      </c>
      <c r="AD186" s="124">
        <v>110155.36</v>
      </c>
      <c r="AE186" s="124">
        <v>22903</v>
      </c>
      <c r="AI186" s="85">
        <f t="shared" si="13"/>
        <v>813716.41</v>
      </c>
      <c r="AJ186" s="21">
        <f t="shared" si="14"/>
        <v>102107.3</v>
      </c>
      <c r="AK186" s="86">
        <f t="shared" si="15"/>
        <v>711609.11</v>
      </c>
      <c r="AL186" s="24">
        <f t="shared" si="16"/>
        <v>681813.64</v>
      </c>
      <c r="AM186" s="25">
        <f t="shared" si="17"/>
        <v>673621.36</v>
      </c>
      <c r="AN186" s="16">
        <f t="shared" si="18"/>
        <v>8192.2800000000279</v>
      </c>
      <c r="AO186" s="73" t="s">
        <v>26</v>
      </c>
    </row>
    <row r="187" spans="1:41" ht="15.75" thickBot="1" x14ac:dyDescent="0.3">
      <c r="A187" s="62" t="s">
        <v>335</v>
      </c>
      <c r="B187" s="62" t="s">
        <v>52</v>
      </c>
      <c r="C187" s="88">
        <v>4731</v>
      </c>
      <c r="D187" s="89" t="s">
        <v>993</v>
      </c>
      <c r="E187" s="56" t="s">
        <v>27</v>
      </c>
      <c r="F187" s="123">
        <v>500258.93</v>
      </c>
      <c r="G187" s="123">
        <v>21186.21</v>
      </c>
      <c r="H187" s="123">
        <v>42093.89</v>
      </c>
      <c r="J187" s="56">
        <v>219944.43</v>
      </c>
      <c r="K187" s="56">
        <v>740924.44</v>
      </c>
      <c r="M187" s="293">
        <v>4500</v>
      </c>
      <c r="N187" s="273">
        <v>61375.43</v>
      </c>
      <c r="P187" s="273">
        <v>12080.41</v>
      </c>
      <c r="S187" s="56">
        <v>-649216.43999999994</v>
      </c>
      <c r="T187" s="56">
        <v>2242933.0699999998</v>
      </c>
      <c r="U187" s="100">
        <v>271026.28000000003</v>
      </c>
      <c r="X187" s="100">
        <v>253066.4</v>
      </c>
      <c r="Z187" s="124">
        <v>384236.4</v>
      </c>
      <c r="AD187" s="124">
        <v>122349.02</v>
      </c>
      <c r="AE187" s="124">
        <v>47412.34</v>
      </c>
      <c r="AG187" s="124">
        <v>18877.54</v>
      </c>
      <c r="AI187" s="85">
        <f t="shared" si="13"/>
        <v>563539.03</v>
      </c>
      <c r="AJ187" s="21">
        <f t="shared" si="14"/>
        <v>77955.839999999997</v>
      </c>
      <c r="AK187" s="86">
        <f t="shared" si="15"/>
        <v>485583.19000000006</v>
      </c>
      <c r="AL187" s="24">
        <f t="shared" si="16"/>
        <v>524092.68000000005</v>
      </c>
      <c r="AM187" s="25">
        <f t="shared" si="17"/>
        <v>572875.30000000005</v>
      </c>
      <c r="AN187" s="16">
        <f t="shared" si="18"/>
        <v>-48782.619999999995</v>
      </c>
      <c r="AO187" s="73" t="s">
        <v>27</v>
      </c>
    </row>
    <row r="188" spans="1:41" ht="15.75" thickBot="1" x14ac:dyDescent="0.3">
      <c r="A188" s="62" t="s">
        <v>335</v>
      </c>
      <c r="B188" s="62" t="s">
        <v>52</v>
      </c>
      <c r="C188" s="88">
        <v>3338</v>
      </c>
      <c r="D188" s="89" t="s">
        <v>994</v>
      </c>
      <c r="E188" s="56" t="s">
        <v>1781</v>
      </c>
      <c r="F188" s="123">
        <v>256001.86</v>
      </c>
      <c r="G188" s="123">
        <v>10742.5</v>
      </c>
      <c r="H188" s="123">
        <v>100356.45</v>
      </c>
      <c r="J188" s="56">
        <v>894549.55</v>
      </c>
      <c r="K188" s="56">
        <v>389058.64</v>
      </c>
      <c r="M188" s="293">
        <v>5420</v>
      </c>
      <c r="N188" s="273">
        <v>52470.07</v>
      </c>
      <c r="P188" s="273">
        <v>10000</v>
      </c>
      <c r="S188" s="56">
        <v>118897.68</v>
      </c>
      <c r="T188" s="56">
        <v>3605471.06</v>
      </c>
      <c r="U188" s="100">
        <v>309998.96000000002</v>
      </c>
      <c r="X188" s="100">
        <v>204740</v>
      </c>
      <c r="Z188" s="124">
        <v>355480</v>
      </c>
      <c r="AD188" s="124">
        <v>107076.23</v>
      </c>
      <c r="AE188" s="124">
        <v>56746.42</v>
      </c>
      <c r="AI188" s="85">
        <f t="shared" si="13"/>
        <v>367100.81</v>
      </c>
      <c r="AJ188" s="21">
        <f t="shared" si="14"/>
        <v>67890.070000000007</v>
      </c>
      <c r="AK188" s="86">
        <f t="shared" si="15"/>
        <v>299210.74</v>
      </c>
      <c r="AL188" s="24">
        <f t="shared" si="16"/>
        <v>514738.96</v>
      </c>
      <c r="AM188" s="25">
        <f t="shared" si="17"/>
        <v>519302.64999999997</v>
      </c>
      <c r="AN188" s="16">
        <f t="shared" si="18"/>
        <v>-4563.6899999999441</v>
      </c>
      <c r="AO188" s="73" t="s">
        <v>29</v>
      </c>
    </row>
    <row r="189" spans="1:41" s="25" customFormat="1" ht="15" thickBot="1" x14ac:dyDescent="0.25">
      <c r="A189" s="62" t="s">
        <v>335</v>
      </c>
      <c r="B189" s="62" t="s">
        <v>52</v>
      </c>
      <c r="C189" s="88">
        <v>6544</v>
      </c>
      <c r="D189" s="89" t="s">
        <v>995</v>
      </c>
      <c r="E189" s="56" t="s">
        <v>29</v>
      </c>
      <c r="F189" s="123">
        <v>756942.81</v>
      </c>
      <c r="G189" s="123">
        <v>160674.76999999999</v>
      </c>
      <c r="H189" s="123">
        <v>284595.46999999997</v>
      </c>
      <c r="I189" s="123"/>
      <c r="J189" s="56">
        <v>2146248.09</v>
      </c>
      <c r="K189" s="56">
        <v>308509</v>
      </c>
      <c r="L189" s="56"/>
      <c r="M189" s="293">
        <v>1440</v>
      </c>
      <c r="N189" s="273">
        <v>42600.07</v>
      </c>
      <c r="O189" s="273"/>
      <c r="P189" s="273">
        <v>146147.44</v>
      </c>
      <c r="Q189" s="56"/>
      <c r="R189" s="56"/>
      <c r="S189" s="56">
        <v>383311.47</v>
      </c>
      <c r="T189" s="56">
        <v>3600900</v>
      </c>
      <c r="U189" s="100">
        <v>338088.04</v>
      </c>
      <c r="V189" s="100"/>
      <c r="W189" s="100"/>
      <c r="X189" s="100">
        <v>258834.2</v>
      </c>
      <c r="Y189" s="100">
        <v>438000</v>
      </c>
      <c r="Z189" s="124">
        <v>382854.2</v>
      </c>
      <c r="AA189" s="124"/>
      <c r="AB189" s="124"/>
      <c r="AC189" s="124"/>
      <c r="AD189" s="124">
        <v>154660.12</v>
      </c>
      <c r="AE189" s="124">
        <v>73854.86</v>
      </c>
      <c r="AF189" s="124"/>
      <c r="AG189" s="124"/>
      <c r="AH189" s="124"/>
      <c r="AI189" s="85">
        <f t="shared" si="13"/>
        <v>1202213.05</v>
      </c>
      <c r="AJ189" s="21">
        <f t="shared" si="14"/>
        <v>190187.51</v>
      </c>
      <c r="AK189" s="86">
        <f t="shared" si="15"/>
        <v>1012025.54</v>
      </c>
      <c r="AL189" s="24">
        <f t="shared" si="16"/>
        <v>1034922.24</v>
      </c>
      <c r="AM189" s="25">
        <f t="shared" si="17"/>
        <v>611369.18000000005</v>
      </c>
      <c r="AN189" s="16">
        <f t="shared" si="18"/>
        <v>423553.05999999994</v>
      </c>
      <c r="AO189" s="84"/>
    </row>
    <row r="190" spans="1:41" ht="15" thickBot="1" x14ac:dyDescent="0.25">
      <c r="A190" s="62" t="s">
        <v>336</v>
      </c>
      <c r="B190" s="62" t="s">
        <v>53</v>
      </c>
      <c r="C190" s="88">
        <v>2511</v>
      </c>
      <c r="D190" s="89" t="s">
        <v>996</v>
      </c>
      <c r="E190" s="56" t="s">
        <v>1740</v>
      </c>
      <c r="F190" s="123">
        <v>448187.94</v>
      </c>
      <c r="G190" s="123">
        <v>7133</v>
      </c>
      <c r="H190" s="123">
        <v>71575.98</v>
      </c>
      <c r="J190" s="56">
        <v>802984.43</v>
      </c>
      <c r="K190" s="56">
        <v>949.36</v>
      </c>
      <c r="M190" s="293"/>
      <c r="N190" s="273">
        <v>33859</v>
      </c>
      <c r="P190" s="273">
        <v>3750</v>
      </c>
      <c r="S190" s="56">
        <v>79208.149999999994</v>
      </c>
      <c r="T190" s="56">
        <v>2938659.03</v>
      </c>
      <c r="U190" s="100">
        <v>315977.84000000003</v>
      </c>
      <c r="X190" s="100">
        <v>291985.59000000003</v>
      </c>
      <c r="Y190" s="100">
        <v>2500</v>
      </c>
      <c r="Z190" s="124">
        <v>356815.59</v>
      </c>
      <c r="AD190" s="124">
        <v>69801.03</v>
      </c>
      <c r="AE190" s="124">
        <v>33874.32</v>
      </c>
      <c r="AI190" s="85">
        <f t="shared" si="13"/>
        <v>526896.92000000004</v>
      </c>
      <c r="AJ190" s="21">
        <f t="shared" si="14"/>
        <v>37609</v>
      </c>
      <c r="AK190" s="86">
        <f t="shared" si="15"/>
        <v>489287.92000000004</v>
      </c>
      <c r="AL190" s="24">
        <f t="shared" si="16"/>
        <v>610463.43000000005</v>
      </c>
      <c r="AM190" s="25">
        <f t="shared" si="17"/>
        <v>460490.94</v>
      </c>
      <c r="AN190" s="16">
        <f t="shared" si="18"/>
        <v>149972.49000000005</v>
      </c>
      <c r="AO190" s="25"/>
    </row>
    <row r="191" spans="1:41" ht="15" thickBot="1" x14ac:dyDescent="0.25">
      <c r="A191" s="62" t="s">
        <v>336</v>
      </c>
      <c r="B191" s="62" t="s">
        <v>53</v>
      </c>
      <c r="C191" s="88">
        <v>3129</v>
      </c>
      <c r="D191" s="89" t="s">
        <v>997</v>
      </c>
      <c r="E191" s="56" t="s">
        <v>1741</v>
      </c>
      <c r="F191" s="123">
        <v>207026.37</v>
      </c>
      <c r="G191" s="123">
        <v>1275</v>
      </c>
      <c r="H191" s="123">
        <v>174259.37</v>
      </c>
      <c r="J191" s="56">
        <v>1794240.18</v>
      </c>
      <c r="K191" s="56">
        <v>604513.54</v>
      </c>
      <c r="M191" s="293">
        <v>0</v>
      </c>
      <c r="N191" s="273">
        <v>95436.72</v>
      </c>
      <c r="P191" s="273">
        <v>527.4</v>
      </c>
      <c r="S191" s="56">
        <v>11100</v>
      </c>
      <c r="T191" s="56">
        <v>309271.51</v>
      </c>
      <c r="U191" s="100">
        <v>331276.09000000003</v>
      </c>
      <c r="X191" s="100">
        <v>263011</v>
      </c>
      <c r="Y191" s="100">
        <v>3000</v>
      </c>
      <c r="Z191" s="124">
        <v>328891</v>
      </c>
      <c r="AD191" s="124">
        <v>88214.05</v>
      </c>
      <c r="AE191" s="124">
        <v>5240.1400000000003</v>
      </c>
      <c r="AI191" s="85">
        <f t="shared" si="13"/>
        <v>382560.74</v>
      </c>
      <c r="AJ191" s="21">
        <f t="shared" si="14"/>
        <v>95964.12</v>
      </c>
      <c r="AK191" s="86">
        <f t="shared" si="15"/>
        <v>286596.62</v>
      </c>
      <c r="AL191" s="24">
        <f t="shared" si="16"/>
        <v>597287.09000000008</v>
      </c>
      <c r="AM191" s="25">
        <f t="shared" si="17"/>
        <v>422345.19</v>
      </c>
      <c r="AN191" s="16">
        <f t="shared" si="18"/>
        <v>174941.90000000008</v>
      </c>
    </row>
    <row r="192" spans="1:41" ht="15" thickBot="1" x14ac:dyDescent="0.25">
      <c r="A192" s="62" t="s">
        <v>336</v>
      </c>
      <c r="B192" s="62" t="s">
        <v>53</v>
      </c>
      <c r="C192" s="88">
        <v>5633</v>
      </c>
      <c r="D192" s="89" t="s">
        <v>998</v>
      </c>
      <c r="E192" s="56" t="s">
        <v>1742</v>
      </c>
      <c r="F192" s="123">
        <v>444349.64</v>
      </c>
      <c r="G192" s="123">
        <v>49800</v>
      </c>
      <c r="H192" s="123">
        <v>102750</v>
      </c>
      <c r="J192" s="56">
        <v>2684684.28</v>
      </c>
      <c r="K192" s="56">
        <v>273823.42</v>
      </c>
      <c r="M192" s="293">
        <v>0</v>
      </c>
      <c r="N192" s="273">
        <v>82833</v>
      </c>
      <c r="P192" s="273">
        <v>8258.02</v>
      </c>
      <c r="S192" s="56">
        <v>152128.44</v>
      </c>
      <c r="T192" s="56">
        <v>2920045.89</v>
      </c>
      <c r="U192" s="100">
        <v>344311.26</v>
      </c>
      <c r="X192" s="100">
        <v>387114</v>
      </c>
      <c r="Y192" s="100">
        <v>4040</v>
      </c>
      <c r="Z192" s="124">
        <v>505094</v>
      </c>
      <c r="AD192" s="124">
        <v>111958.06</v>
      </c>
      <c r="AE192" s="124">
        <v>69975.06</v>
      </c>
      <c r="AI192" s="85">
        <f t="shared" si="13"/>
        <v>596899.64</v>
      </c>
      <c r="AJ192" s="21">
        <f t="shared" si="14"/>
        <v>91091.02</v>
      </c>
      <c r="AK192" s="86">
        <f t="shared" si="15"/>
        <v>505808.62</v>
      </c>
      <c r="AL192" s="24">
        <f t="shared" si="16"/>
        <v>735465.26</v>
      </c>
      <c r="AM192" s="25">
        <f t="shared" si="17"/>
        <v>687027.12000000011</v>
      </c>
      <c r="AN192" s="16">
        <f t="shared" si="18"/>
        <v>48438.139999999898</v>
      </c>
    </row>
    <row r="193" spans="1:40" ht="15" thickBot="1" x14ac:dyDescent="0.25">
      <c r="A193" s="62" t="s">
        <v>336</v>
      </c>
      <c r="B193" s="62" t="s">
        <v>53</v>
      </c>
      <c r="C193" s="88">
        <v>1850</v>
      </c>
      <c r="D193" s="89" t="s">
        <v>999</v>
      </c>
      <c r="E193" s="56" t="s">
        <v>1743</v>
      </c>
      <c r="F193" s="123">
        <v>540007.59</v>
      </c>
      <c r="G193" s="123">
        <v>2182</v>
      </c>
      <c r="H193" s="123">
        <v>68402.210000000006</v>
      </c>
      <c r="J193" s="56">
        <v>514187.81</v>
      </c>
      <c r="K193" s="56">
        <v>398724.24</v>
      </c>
      <c r="M193" s="293">
        <v>0</v>
      </c>
      <c r="N193" s="273">
        <v>43900</v>
      </c>
      <c r="S193" s="56">
        <v>48123.09</v>
      </c>
      <c r="T193" s="56">
        <v>2662416.9900000002</v>
      </c>
      <c r="U193" s="100">
        <v>299901.38</v>
      </c>
      <c r="X193" s="100">
        <v>159810</v>
      </c>
      <c r="Y193" s="100">
        <v>3000</v>
      </c>
      <c r="Z193" s="124">
        <v>230770</v>
      </c>
      <c r="AD193" s="124">
        <v>82629.210000000006</v>
      </c>
      <c r="AE193" s="124">
        <v>29098.400000000001</v>
      </c>
      <c r="AI193" s="85">
        <f t="shared" si="13"/>
        <v>610591.79999999993</v>
      </c>
      <c r="AJ193" s="21">
        <f t="shared" si="14"/>
        <v>43900</v>
      </c>
      <c r="AK193" s="86">
        <f t="shared" si="15"/>
        <v>566691.79999999993</v>
      </c>
      <c r="AL193" s="24">
        <f t="shared" si="16"/>
        <v>462711.38</v>
      </c>
      <c r="AM193" s="25">
        <f t="shared" si="17"/>
        <v>342497.61000000004</v>
      </c>
      <c r="AN193" s="16">
        <f t="shared" si="18"/>
        <v>120213.76999999996</v>
      </c>
    </row>
    <row r="194" spans="1:40" ht="15" thickBot="1" x14ac:dyDescent="0.25">
      <c r="A194" s="62" t="s">
        <v>336</v>
      </c>
      <c r="B194" s="62" t="s">
        <v>53</v>
      </c>
      <c r="C194" s="88">
        <v>3330</v>
      </c>
      <c r="D194" s="89" t="s">
        <v>1000</v>
      </c>
      <c r="E194" s="56" t="s">
        <v>1744</v>
      </c>
      <c r="F194" s="123">
        <v>766982.48</v>
      </c>
      <c r="G194" s="123">
        <v>0</v>
      </c>
      <c r="H194" s="123">
        <v>47381.37</v>
      </c>
      <c r="J194" s="56">
        <v>316147.25</v>
      </c>
      <c r="K194" s="56">
        <v>209625.11</v>
      </c>
      <c r="M194" s="293">
        <v>0</v>
      </c>
      <c r="N194" s="273">
        <v>66282.61</v>
      </c>
      <c r="P194" s="273">
        <v>14.7</v>
      </c>
      <c r="T194" s="56">
        <v>2577037.9500000002</v>
      </c>
      <c r="U194" s="100">
        <v>372336.94</v>
      </c>
      <c r="X194" s="100">
        <v>93940</v>
      </c>
      <c r="Z194" s="124">
        <v>207220</v>
      </c>
      <c r="AD194" s="124">
        <v>102799.98</v>
      </c>
      <c r="AE194" s="124">
        <v>30922.78</v>
      </c>
      <c r="AI194" s="85">
        <f t="shared" si="13"/>
        <v>814363.85</v>
      </c>
      <c r="AJ194" s="21">
        <f t="shared" si="14"/>
        <v>66297.31</v>
      </c>
      <c r="AK194" s="86">
        <f t="shared" si="15"/>
        <v>748066.54</v>
      </c>
      <c r="AL194" s="24">
        <f t="shared" si="16"/>
        <v>466276.94</v>
      </c>
      <c r="AM194" s="25">
        <f t="shared" si="17"/>
        <v>340942.76</v>
      </c>
      <c r="AN194" s="16">
        <f t="shared" si="18"/>
        <v>125334.18</v>
      </c>
    </row>
    <row r="195" spans="1:40" ht="15" thickBot="1" x14ac:dyDescent="0.25">
      <c r="A195" s="62" t="s">
        <v>344</v>
      </c>
      <c r="B195" s="62" t="s">
        <v>54</v>
      </c>
      <c r="C195" s="88">
        <v>3397</v>
      </c>
      <c r="D195" s="89" t="s">
        <v>1001</v>
      </c>
      <c r="E195" s="56" t="s">
        <v>1745</v>
      </c>
      <c r="F195" s="123">
        <v>1170697.1100000001</v>
      </c>
      <c r="G195" s="123">
        <v>23626</v>
      </c>
      <c r="H195" s="123">
        <v>91283.32</v>
      </c>
      <c r="J195" s="56">
        <v>798809.19</v>
      </c>
      <c r="K195" s="56">
        <v>674228.26</v>
      </c>
      <c r="M195" s="293"/>
      <c r="N195" s="273">
        <v>40850</v>
      </c>
      <c r="P195" s="273">
        <v>83723.460000000006</v>
      </c>
      <c r="S195" s="56">
        <v>346409.94</v>
      </c>
      <c r="T195" s="56">
        <v>2987149.95</v>
      </c>
      <c r="U195" s="100">
        <v>356162.22</v>
      </c>
      <c r="X195" s="100">
        <v>141020</v>
      </c>
      <c r="Z195" s="124">
        <v>254480</v>
      </c>
      <c r="AD195" s="124">
        <v>101462.42</v>
      </c>
      <c r="AE195" s="124">
        <v>59733.7</v>
      </c>
      <c r="AI195" s="85">
        <f t="shared" si="13"/>
        <v>1285606.4300000002</v>
      </c>
      <c r="AJ195" s="21">
        <f t="shared" si="14"/>
        <v>124573.46</v>
      </c>
      <c r="AK195" s="86">
        <f t="shared" si="15"/>
        <v>1161032.9700000002</v>
      </c>
      <c r="AL195" s="24">
        <f t="shared" si="16"/>
        <v>497182.22</v>
      </c>
      <c r="AM195" s="25">
        <f t="shared" si="17"/>
        <v>415676.12</v>
      </c>
      <c r="AN195" s="16">
        <f t="shared" si="18"/>
        <v>81506.099999999977</v>
      </c>
    </row>
    <row r="196" spans="1:40" ht="15" thickBot="1" x14ac:dyDescent="0.25">
      <c r="A196" s="62" t="s">
        <v>344</v>
      </c>
      <c r="B196" s="62" t="s">
        <v>54</v>
      </c>
      <c r="C196" s="88">
        <v>2599</v>
      </c>
      <c r="D196" s="89" t="s">
        <v>1002</v>
      </c>
      <c r="E196" s="56" t="s">
        <v>1746</v>
      </c>
      <c r="F196" s="123">
        <v>898722.77</v>
      </c>
      <c r="G196" s="123">
        <v>6549.46</v>
      </c>
      <c r="H196" s="123">
        <v>177138.18</v>
      </c>
      <c r="J196" s="56">
        <v>3295407.25</v>
      </c>
      <c r="K196" s="56">
        <v>310790.53000000003</v>
      </c>
      <c r="M196" s="293"/>
      <c r="N196" s="273">
        <v>0</v>
      </c>
      <c r="O196" s="273">
        <v>16300</v>
      </c>
      <c r="P196" s="273">
        <v>934.57</v>
      </c>
      <c r="S196" s="56">
        <v>178471.18</v>
      </c>
      <c r="T196" s="56">
        <v>2987149.95</v>
      </c>
      <c r="U196" s="100">
        <v>254978.04</v>
      </c>
      <c r="X196" s="100">
        <v>311400</v>
      </c>
      <c r="Z196" s="124">
        <v>311400</v>
      </c>
      <c r="AD196" s="124">
        <v>114275.63</v>
      </c>
      <c r="AE196" s="124">
        <v>1181.18</v>
      </c>
      <c r="AI196" s="85">
        <f t="shared" ref="AI196:AI222" si="19">SUM(F196:I196)</f>
        <v>1082410.4099999999</v>
      </c>
      <c r="AJ196" s="21">
        <f t="shared" si="14"/>
        <v>17234.57</v>
      </c>
      <c r="AK196" s="86">
        <f t="shared" si="15"/>
        <v>1065175.8399999999</v>
      </c>
      <c r="AL196" s="24">
        <f t="shared" si="16"/>
        <v>566378.04</v>
      </c>
      <c r="AM196" s="25">
        <f t="shared" si="17"/>
        <v>426856.81</v>
      </c>
      <c r="AN196" s="16">
        <f t="shared" si="18"/>
        <v>139521.23000000004</v>
      </c>
    </row>
    <row r="197" spans="1:40" ht="15" thickBot="1" x14ac:dyDescent="0.25">
      <c r="A197" s="62" t="s">
        <v>344</v>
      </c>
      <c r="B197" s="62" t="s">
        <v>54</v>
      </c>
      <c r="C197" s="88">
        <v>3184</v>
      </c>
      <c r="D197" s="89" t="s">
        <v>1003</v>
      </c>
      <c r="E197" s="56" t="s">
        <v>1747</v>
      </c>
      <c r="F197" s="123">
        <v>867307.56</v>
      </c>
      <c r="G197" s="123">
        <v>19141</v>
      </c>
      <c r="H197" s="123">
        <v>78899.210000000006</v>
      </c>
      <c r="J197" s="56">
        <v>738244.22</v>
      </c>
      <c r="K197" s="56">
        <v>214415.13</v>
      </c>
      <c r="M197" s="293">
        <v>0</v>
      </c>
      <c r="N197" s="273">
        <v>26320</v>
      </c>
      <c r="P197" s="273">
        <v>205.61</v>
      </c>
      <c r="S197" s="56">
        <v>321172.95</v>
      </c>
      <c r="T197" s="56">
        <v>2090614.96</v>
      </c>
      <c r="U197" s="100">
        <v>263702.82</v>
      </c>
      <c r="X197" s="100">
        <v>260641.3</v>
      </c>
      <c r="Z197" s="124">
        <v>334961.3</v>
      </c>
      <c r="AD197" s="124">
        <v>103586</v>
      </c>
      <c r="AE197" s="124">
        <v>33621.300000000003</v>
      </c>
      <c r="AI197" s="85">
        <f t="shared" si="19"/>
        <v>965347.77</v>
      </c>
      <c r="AJ197" s="21">
        <f t="shared" ref="AJ197:AJ222" si="20">SUM(M197:P197)</f>
        <v>26525.61</v>
      </c>
      <c r="AK197" s="86">
        <f t="shared" ref="AK197:AK222" si="21">AI197-AJ197</f>
        <v>938822.16</v>
      </c>
      <c r="AL197" s="24">
        <f t="shared" ref="AL197:AL222" si="22">SUM(U197:Y197)</f>
        <v>524344.12</v>
      </c>
      <c r="AM197" s="25">
        <f t="shared" ref="AM197:AM222" si="23">SUM(Z197:AH197)</f>
        <v>472168.6</v>
      </c>
      <c r="AN197" s="16">
        <f t="shared" ref="AN197:AN222" si="24">AL197-AM197</f>
        <v>52175.520000000019</v>
      </c>
    </row>
    <row r="198" spans="1:40" ht="15" thickBot="1" x14ac:dyDescent="0.25">
      <c r="A198" s="62" t="s">
        <v>344</v>
      </c>
      <c r="B198" s="62" t="s">
        <v>54</v>
      </c>
      <c r="C198" s="88">
        <v>4760</v>
      </c>
      <c r="D198" s="89" t="s">
        <v>1004</v>
      </c>
      <c r="E198" s="56" t="s">
        <v>1748</v>
      </c>
      <c r="F198" s="123">
        <v>984447.05</v>
      </c>
      <c r="G198" s="123">
        <v>264782.69</v>
      </c>
      <c r="H198" s="123">
        <v>121086.37</v>
      </c>
      <c r="J198" s="56">
        <v>584787.49</v>
      </c>
      <c r="K198" s="56">
        <v>580841.54</v>
      </c>
      <c r="M198" s="293"/>
      <c r="N198" s="273">
        <v>47385</v>
      </c>
      <c r="P198" s="273">
        <v>0</v>
      </c>
      <c r="S198" s="56">
        <v>12488.66</v>
      </c>
      <c r="T198" s="56">
        <v>433496.95</v>
      </c>
      <c r="U198" s="100">
        <v>625154.12</v>
      </c>
      <c r="X198" s="100">
        <v>266440</v>
      </c>
      <c r="Z198" s="124">
        <v>337590</v>
      </c>
      <c r="AD198" s="124">
        <v>110953.69</v>
      </c>
      <c r="AE198" s="124">
        <v>55124.9</v>
      </c>
      <c r="AI198" s="85">
        <f t="shared" si="19"/>
        <v>1370316.1099999999</v>
      </c>
      <c r="AJ198" s="21">
        <f t="shared" si="20"/>
        <v>47385</v>
      </c>
      <c r="AK198" s="86">
        <f t="shared" si="21"/>
        <v>1322931.1099999999</v>
      </c>
      <c r="AL198" s="24">
        <f t="shared" si="22"/>
        <v>891594.12</v>
      </c>
      <c r="AM198" s="25">
        <f t="shared" si="23"/>
        <v>503668.59</v>
      </c>
      <c r="AN198" s="16">
        <f t="shared" si="24"/>
        <v>387925.52999999997</v>
      </c>
    </row>
    <row r="199" spans="1:40" ht="15" thickBot="1" x14ac:dyDescent="0.25">
      <c r="A199" s="62" t="s">
        <v>347</v>
      </c>
      <c r="B199" s="62" t="s">
        <v>55</v>
      </c>
      <c r="C199" s="88">
        <v>3288</v>
      </c>
      <c r="D199" s="89" t="s">
        <v>1005</v>
      </c>
      <c r="E199" s="56" t="s">
        <v>1749</v>
      </c>
      <c r="F199" s="123">
        <v>754638.97</v>
      </c>
      <c r="G199" s="123">
        <v>0</v>
      </c>
      <c r="H199" s="123">
        <v>128964.89</v>
      </c>
      <c r="I199" s="123">
        <v>7374</v>
      </c>
      <c r="J199" s="56">
        <v>1100093.96</v>
      </c>
      <c r="K199" s="56">
        <v>-25884.46</v>
      </c>
      <c r="M199" s="293">
        <v>21000</v>
      </c>
      <c r="N199" s="273">
        <v>103027.78</v>
      </c>
      <c r="O199" s="273">
        <v>7640</v>
      </c>
      <c r="S199" s="56">
        <v>-1731260.95</v>
      </c>
      <c r="T199" s="56">
        <v>4047651.72</v>
      </c>
      <c r="U199" s="100">
        <v>109686.97</v>
      </c>
      <c r="X199" s="100">
        <v>266480</v>
      </c>
      <c r="Z199" s="124">
        <v>325940</v>
      </c>
      <c r="AD199" s="124">
        <v>87783.76</v>
      </c>
      <c r="AE199" s="124">
        <v>249979.12</v>
      </c>
      <c r="AI199" s="85">
        <f t="shared" si="19"/>
        <v>890977.86</v>
      </c>
      <c r="AJ199" s="21">
        <f t="shared" si="20"/>
        <v>131667.78</v>
      </c>
      <c r="AK199" s="86">
        <f t="shared" si="21"/>
        <v>759310.08</v>
      </c>
      <c r="AL199" s="24">
        <f t="shared" si="22"/>
        <v>376166.97</v>
      </c>
      <c r="AM199" s="25">
        <f t="shared" si="23"/>
        <v>663702.88</v>
      </c>
      <c r="AN199" s="16">
        <f t="shared" si="24"/>
        <v>-287535.91000000003</v>
      </c>
    </row>
    <row r="200" spans="1:40" ht="15" thickBot="1" x14ac:dyDescent="0.25">
      <c r="A200" s="62" t="s">
        <v>347</v>
      </c>
      <c r="B200" s="62" t="s">
        <v>55</v>
      </c>
      <c r="C200" s="88">
        <v>2561</v>
      </c>
      <c r="D200" s="89" t="s">
        <v>1006</v>
      </c>
      <c r="E200" s="56" t="s">
        <v>1750</v>
      </c>
      <c r="F200" s="123">
        <v>507955.56</v>
      </c>
      <c r="G200" s="123">
        <v>0</v>
      </c>
      <c r="H200" s="123">
        <v>121963.98</v>
      </c>
      <c r="I200" s="123">
        <v>0</v>
      </c>
      <c r="J200" s="56">
        <v>849817.09</v>
      </c>
      <c r="K200" s="56">
        <v>330523.53000000003</v>
      </c>
      <c r="M200" s="293">
        <v>3500</v>
      </c>
      <c r="N200" s="273">
        <v>81450.73</v>
      </c>
      <c r="S200" s="56">
        <v>898871.81</v>
      </c>
      <c r="T200" s="56">
        <v>769808.6</v>
      </c>
      <c r="U200" s="100">
        <v>189801.01</v>
      </c>
      <c r="X200" s="100">
        <v>195166</v>
      </c>
      <c r="Z200" s="124">
        <v>264166</v>
      </c>
      <c r="AD200" s="124">
        <v>75499.009999999995</v>
      </c>
      <c r="AE200" s="124">
        <v>30074.68</v>
      </c>
      <c r="AI200" s="85">
        <f t="shared" si="19"/>
        <v>629919.54</v>
      </c>
      <c r="AJ200" s="21">
        <f t="shared" si="20"/>
        <v>84950.73</v>
      </c>
      <c r="AK200" s="86">
        <f t="shared" si="21"/>
        <v>544968.81000000006</v>
      </c>
      <c r="AL200" s="24">
        <f t="shared" si="22"/>
        <v>384967.01</v>
      </c>
      <c r="AM200" s="25">
        <f t="shared" si="23"/>
        <v>369739.69</v>
      </c>
      <c r="AN200" s="16">
        <f t="shared" si="24"/>
        <v>15227.320000000007</v>
      </c>
    </row>
    <row r="201" spans="1:40" ht="15" thickBot="1" x14ac:dyDescent="0.25">
      <c r="A201" s="62" t="s">
        <v>347</v>
      </c>
      <c r="B201" s="62" t="s">
        <v>55</v>
      </c>
      <c r="C201" s="88">
        <v>3118</v>
      </c>
      <c r="D201" s="89" t="s">
        <v>1007</v>
      </c>
      <c r="E201" s="56" t="s">
        <v>1751</v>
      </c>
      <c r="F201" s="123">
        <v>281231.57</v>
      </c>
      <c r="G201" s="123">
        <v>136320.53</v>
      </c>
      <c r="H201" s="123">
        <v>67707.67</v>
      </c>
      <c r="I201" s="123">
        <v>0</v>
      </c>
      <c r="J201" s="56">
        <v>1026715.78</v>
      </c>
      <c r="K201" s="56">
        <v>194643.63</v>
      </c>
      <c r="M201" s="293">
        <v>15775</v>
      </c>
      <c r="N201" s="273">
        <v>20430</v>
      </c>
      <c r="O201" s="273">
        <v>57679</v>
      </c>
      <c r="S201" s="56">
        <v>1838407.9</v>
      </c>
      <c r="U201" s="100">
        <v>160706.04</v>
      </c>
      <c r="V201" s="100">
        <v>195000</v>
      </c>
      <c r="X201" s="100">
        <v>204568</v>
      </c>
      <c r="Z201" s="124">
        <v>320788</v>
      </c>
      <c r="AD201" s="124">
        <v>225821.7</v>
      </c>
      <c r="AE201" s="124">
        <v>27062.5</v>
      </c>
      <c r="AI201" s="85">
        <f t="shared" si="19"/>
        <v>485259.76999999996</v>
      </c>
      <c r="AJ201" s="21">
        <f t="shared" si="20"/>
        <v>93884</v>
      </c>
      <c r="AK201" s="86">
        <f t="shared" si="21"/>
        <v>391375.76999999996</v>
      </c>
      <c r="AL201" s="24">
        <f t="shared" si="22"/>
        <v>560274.04</v>
      </c>
      <c r="AM201" s="25">
        <f t="shared" si="23"/>
        <v>573672.19999999995</v>
      </c>
      <c r="AN201" s="16">
        <f t="shared" si="24"/>
        <v>-13398.159999999916</v>
      </c>
    </row>
    <row r="202" spans="1:40" ht="15" thickBot="1" x14ac:dyDescent="0.25">
      <c r="A202" s="62" t="s">
        <v>347</v>
      </c>
      <c r="B202" s="62" t="s">
        <v>55</v>
      </c>
      <c r="C202" s="88">
        <v>1408</v>
      </c>
      <c r="D202" s="89" t="s">
        <v>1008</v>
      </c>
      <c r="E202" s="56" t="s">
        <v>1752</v>
      </c>
      <c r="F202" s="123">
        <v>222771.18</v>
      </c>
      <c r="G202" s="123">
        <v>9000</v>
      </c>
      <c r="H202" s="123">
        <v>29545.31</v>
      </c>
      <c r="I202" s="123">
        <v>0</v>
      </c>
      <c r="J202" s="56">
        <v>890069.84</v>
      </c>
      <c r="K202" s="56">
        <v>428165.56</v>
      </c>
      <c r="M202" s="293">
        <v>4000</v>
      </c>
      <c r="N202" s="273">
        <v>36100</v>
      </c>
      <c r="S202" s="56">
        <v>-537437.31000000006</v>
      </c>
      <c r="T202" s="56">
        <v>2464354.4300000002</v>
      </c>
      <c r="U202" s="100">
        <v>72320</v>
      </c>
      <c r="X202" s="100">
        <v>169183</v>
      </c>
      <c r="Z202" s="124">
        <v>242203</v>
      </c>
      <c r="AD202" s="124">
        <v>92818.99</v>
      </c>
      <c r="AE202" s="124">
        <v>58507.67</v>
      </c>
      <c r="AI202" s="85">
        <f t="shared" si="19"/>
        <v>261316.49</v>
      </c>
      <c r="AJ202" s="21">
        <f t="shared" si="20"/>
        <v>40100</v>
      </c>
      <c r="AK202" s="86">
        <f t="shared" si="21"/>
        <v>221216.49</v>
      </c>
      <c r="AL202" s="24">
        <f t="shared" si="22"/>
        <v>241503</v>
      </c>
      <c r="AM202" s="25">
        <f t="shared" si="23"/>
        <v>393529.66</v>
      </c>
      <c r="AN202" s="16">
        <f t="shared" si="24"/>
        <v>-152026.65999999997</v>
      </c>
    </row>
    <row r="203" spans="1:40" ht="15" thickBot="1" x14ac:dyDescent="0.25">
      <c r="A203" s="62" t="s">
        <v>347</v>
      </c>
      <c r="B203" s="62" t="s">
        <v>55</v>
      </c>
      <c r="C203" s="88">
        <v>1888</v>
      </c>
      <c r="D203" s="89" t="s">
        <v>1009</v>
      </c>
      <c r="E203" s="56" t="s">
        <v>1753</v>
      </c>
      <c r="F203" s="123">
        <v>530975.1</v>
      </c>
      <c r="G203" s="123">
        <v>0</v>
      </c>
      <c r="H203" s="123">
        <v>177041.61</v>
      </c>
      <c r="J203" s="56">
        <v>1372280.07</v>
      </c>
      <c r="K203" s="56">
        <v>303907.15000000002</v>
      </c>
      <c r="M203" s="293">
        <v>76144</v>
      </c>
      <c r="N203" s="273">
        <v>76276.91</v>
      </c>
      <c r="S203" s="56">
        <v>1079706.33</v>
      </c>
      <c r="T203" s="56">
        <v>1488605.78</v>
      </c>
      <c r="U203" s="100">
        <v>140289.29999999999</v>
      </c>
      <c r="X203" s="100">
        <v>268358</v>
      </c>
      <c r="Z203" s="124">
        <v>380438</v>
      </c>
      <c r="AD203" s="124">
        <v>92417.56</v>
      </c>
      <c r="AE203" s="124">
        <v>52143.14</v>
      </c>
      <c r="AI203" s="85">
        <f t="shared" si="19"/>
        <v>708016.71</v>
      </c>
      <c r="AJ203" s="21">
        <f t="shared" si="20"/>
        <v>152420.91</v>
      </c>
      <c r="AK203" s="86">
        <f t="shared" si="21"/>
        <v>555595.79999999993</v>
      </c>
      <c r="AL203" s="24">
        <f t="shared" si="22"/>
        <v>408647.3</v>
      </c>
      <c r="AM203" s="25">
        <f t="shared" si="23"/>
        <v>524998.69999999995</v>
      </c>
      <c r="AN203" s="16">
        <f t="shared" si="24"/>
        <v>-116351.39999999997</v>
      </c>
    </row>
    <row r="204" spans="1:40" ht="15" thickBot="1" x14ac:dyDescent="0.25">
      <c r="A204" s="62" t="s">
        <v>347</v>
      </c>
      <c r="B204" s="62" t="s">
        <v>55</v>
      </c>
      <c r="C204" s="88">
        <v>1058</v>
      </c>
      <c r="D204" s="89" t="s">
        <v>1010</v>
      </c>
      <c r="E204" s="56" t="s">
        <v>1754</v>
      </c>
      <c r="F204" s="123">
        <v>342684.28</v>
      </c>
      <c r="G204" s="123">
        <v>10200</v>
      </c>
      <c r="H204" s="123">
        <v>17371.400000000001</v>
      </c>
      <c r="I204" s="123">
        <v>0</v>
      </c>
      <c r="J204" s="56">
        <v>246920.5</v>
      </c>
      <c r="K204" s="56">
        <v>155002.10999999999</v>
      </c>
      <c r="M204" s="293">
        <v>52050</v>
      </c>
      <c r="N204" s="273">
        <v>17580.580000000002</v>
      </c>
      <c r="O204" s="273">
        <v>400</v>
      </c>
      <c r="S204" s="56">
        <v>-1592681.02</v>
      </c>
      <c r="T204" s="56">
        <v>2328715.77</v>
      </c>
      <c r="U204" s="100">
        <v>82610.179999999993</v>
      </c>
      <c r="X204" s="100">
        <v>208740</v>
      </c>
      <c r="Z204" s="124">
        <v>230880</v>
      </c>
      <c r="AD204" s="124">
        <v>72516.14</v>
      </c>
      <c r="AE204" s="124">
        <v>20734.080000000002</v>
      </c>
      <c r="AI204" s="85">
        <f t="shared" si="19"/>
        <v>370255.68000000005</v>
      </c>
      <c r="AJ204" s="21">
        <f t="shared" si="20"/>
        <v>70030.58</v>
      </c>
      <c r="AK204" s="86">
        <f t="shared" si="21"/>
        <v>300225.10000000003</v>
      </c>
      <c r="AL204" s="24">
        <f t="shared" si="22"/>
        <v>291350.18</v>
      </c>
      <c r="AM204" s="25">
        <f t="shared" si="23"/>
        <v>324130.22000000003</v>
      </c>
      <c r="AN204" s="16">
        <f t="shared" si="24"/>
        <v>-32780.040000000037</v>
      </c>
    </row>
    <row r="205" spans="1:40" ht="15" thickBot="1" x14ac:dyDescent="0.25">
      <c r="A205" s="62" t="s">
        <v>347</v>
      </c>
      <c r="B205" s="62" t="s">
        <v>55</v>
      </c>
      <c r="C205" s="88">
        <v>3487</v>
      </c>
      <c r="D205" s="89" t="s">
        <v>1011</v>
      </c>
      <c r="E205" s="56" t="s">
        <v>1755</v>
      </c>
      <c r="F205" s="123">
        <v>828023.88</v>
      </c>
      <c r="G205" s="123">
        <v>0</v>
      </c>
      <c r="H205" s="123">
        <v>152828.69</v>
      </c>
      <c r="J205" s="56">
        <v>2295445.46</v>
      </c>
      <c r="K205" s="56">
        <v>445988.16</v>
      </c>
      <c r="M205" s="293">
        <v>13500</v>
      </c>
      <c r="N205" s="273">
        <v>19260</v>
      </c>
      <c r="S205" s="56">
        <v>-320180.18</v>
      </c>
      <c r="T205" s="56">
        <v>4119895.74</v>
      </c>
      <c r="U205" s="100">
        <v>31093.85</v>
      </c>
      <c r="X205" s="100">
        <v>221319</v>
      </c>
      <c r="Z205" s="124">
        <v>239439</v>
      </c>
      <c r="AD205" s="124">
        <v>106919.6</v>
      </c>
      <c r="AE205" s="124">
        <v>15337.62</v>
      </c>
      <c r="AI205" s="85">
        <f t="shared" si="19"/>
        <v>980852.57000000007</v>
      </c>
      <c r="AJ205" s="21">
        <f t="shared" si="20"/>
        <v>32760</v>
      </c>
      <c r="AK205" s="86">
        <f t="shared" si="21"/>
        <v>948092.57000000007</v>
      </c>
      <c r="AL205" s="24">
        <f t="shared" si="22"/>
        <v>252412.85</v>
      </c>
      <c r="AM205" s="25">
        <f t="shared" si="23"/>
        <v>361696.22</v>
      </c>
      <c r="AN205" s="16">
        <f t="shared" si="24"/>
        <v>-109283.36999999997</v>
      </c>
    </row>
    <row r="206" spans="1:40" ht="15" thickBot="1" x14ac:dyDescent="0.25">
      <c r="A206" s="62" t="s">
        <v>347</v>
      </c>
      <c r="B206" s="62" t="s">
        <v>55</v>
      </c>
      <c r="C206" s="88">
        <v>2685</v>
      </c>
      <c r="D206" s="89" t="s">
        <v>1012</v>
      </c>
      <c r="E206" s="56" t="s">
        <v>1779</v>
      </c>
      <c r="F206" s="123">
        <v>680667.08</v>
      </c>
      <c r="G206" s="123">
        <v>19189.95</v>
      </c>
      <c r="H206" s="123">
        <v>110088.81</v>
      </c>
      <c r="J206" s="56">
        <v>696016.46</v>
      </c>
      <c r="K206" s="56">
        <v>87144.05</v>
      </c>
      <c r="M206" s="293">
        <v>22600</v>
      </c>
      <c r="N206" s="273">
        <v>35835.589999999997</v>
      </c>
      <c r="S206" s="56">
        <v>-1374289.93</v>
      </c>
      <c r="T206" s="56">
        <v>2992215.82</v>
      </c>
      <c r="U206" s="100">
        <v>224916.14</v>
      </c>
      <c r="X206" s="100">
        <v>385020</v>
      </c>
      <c r="Z206" s="124">
        <v>421400</v>
      </c>
      <c r="AD206" s="124">
        <v>105366.07</v>
      </c>
      <c r="AE206" s="124">
        <v>44824.94</v>
      </c>
      <c r="AI206" s="85">
        <f t="shared" si="19"/>
        <v>809945.83999999985</v>
      </c>
      <c r="AJ206" s="21">
        <f t="shared" si="20"/>
        <v>58435.59</v>
      </c>
      <c r="AK206" s="86">
        <f t="shared" si="21"/>
        <v>751510.24999999988</v>
      </c>
      <c r="AL206" s="24">
        <f t="shared" si="22"/>
        <v>609936.14</v>
      </c>
      <c r="AM206" s="25">
        <f t="shared" si="23"/>
        <v>571591.01</v>
      </c>
      <c r="AN206" s="16">
        <f t="shared" si="24"/>
        <v>38345.130000000005</v>
      </c>
    </row>
    <row r="207" spans="1:40" s="75" customFormat="1" ht="15" thickBot="1" x14ac:dyDescent="0.25">
      <c r="A207" s="267" t="s">
        <v>347</v>
      </c>
      <c r="B207" s="267" t="s">
        <v>55</v>
      </c>
      <c r="C207" s="109">
        <v>996</v>
      </c>
      <c r="D207" s="110" t="s">
        <v>1013</v>
      </c>
      <c r="E207" s="56" t="s">
        <v>1790</v>
      </c>
      <c r="F207" s="123">
        <v>108952.97</v>
      </c>
      <c r="G207" s="123">
        <v>0</v>
      </c>
      <c r="H207" s="123">
        <v>27078.25</v>
      </c>
      <c r="I207" s="123"/>
      <c r="J207" s="56">
        <v>1283155.46</v>
      </c>
      <c r="K207" s="56">
        <v>210930.19</v>
      </c>
      <c r="L207" s="56"/>
      <c r="M207" s="293">
        <v>0</v>
      </c>
      <c r="N207" s="273">
        <v>20375.84</v>
      </c>
      <c r="O207" s="273"/>
      <c r="P207" s="273"/>
      <c r="Q207" s="56"/>
      <c r="R207" s="56"/>
      <c r="S207" s="56">
        <v>1010547.35</v>
      </c>
      <c r="T207" s="56">
        <v>889745.48</v>
      </c>
      <c r="U207" s="100">
        <v>46507.77</v>
      </c>
      <c r="V207" s="100"/>
      <c r="W207" s="100"/>
      <c r="X207" s="100"/>
      <c r="Y207" s="100"/>
      <c r="Z207" s="124">
        <v>31910</v>
      </c>
      <c r="AA207" s="124"/>
      <c r="AB207" s="124"/>
      <c r="AC207" s="124">
        <v>8960</v>
      </c>
      <c r="AD207" s="124">
        <v>67052.69</v>
      </c>
      <c r="AE207" s="124">
        <v>26782.76</v>
      </c>
      <c r="AF207" s="124"/>
      <c r="AG207" s="124"/>
      <c r="AH207" s="124"/>
      <c r="AI207" s="85">
        <f t="shared" si="19"/>
        <v>136031.22</v>
      </c>
      <c r="AJ207" s="21">
        <f t="shared" si="20"/>
        <v>20375.84</v>
      </c>
      <c r="AK207" s="86">
        <f t="shared" si="21"/>
        <v>115655.38</v>
      </c>
      <c r="AL207" s="24">
        <f t="shared" si="22"/>
        <v>46507.77</v>
      </c>
      <c r="AM207" s="25">
        <f t="shared" si="23"/>
        <v>134705.45000000001</v>
      </c>
      <c r="AN207" s="111">
        <f t="shared" si="24"/>
        <v>-88197.680000000022</v>
      </c>
    </row>
    <row r="208" spans="1:40" ht="15" thickBot="1" x14ac:dyDescent="0.25">
      <c r="A208" s="62" t="s">
        <v>41</v>
      </c>
      <c r="B208" s="62" t="s">
        <v>42</v>
      </c>
      <c r="C208" s="88">
        <v>3443</v>
      </c>
      <c r="D208" s="89" t="s">
        <v>1014</v>
      </c>
      <c r="E208" s="56" t="s">
        <v>1756</v>
      </c>
      <c r="F208" s="123">
        <v>855011.27</v>
      </c>
      <c r="G208" s="123">
        <v>29949</v>
      </c>
      <c r="H208" s="123">
        <v>82024.38</v>
      </c>
      <c r="J208" s="56">
        <v>2024961.61</v>
      </c>
      <c r="K208" s="56">
        <v>343906.54</v>
      </c>
      <c r="M208" s="293"/>
      <c r="N208" s="273">
        <v>45162.67</v>
      </c>
      <c r="T208" s="56">
        <v>574807.30000000005</v>
      </c>
      <c r="U208" s="100">
        <v>477980.66</v>
      </c>
      <c r="X208" s="100">
        <v>257807.5</v>
      </c>
      <c r="Z208" s="124">
        <v>303107.5</v>
      </c>
      <c r="AD208" s="124">
        <v>83577.440000000002</v>
      </c>
      <c r="AE208" s="124">
        <v>60026.68</v>
      </c>
      <c r="AI208" s="85">
        <f t="shared" si="19"/>
        <v>966984.65</v>
      </c>
      <c r="AJ208" s="21">
        <f t="shared" si="20"/>
        <v>45162.67</v>
      </c>
      <c r="AK208" s="86">
        <f t="shared" si="21"/>
        <v>921821.98</v>
      </c>
      <c r="AL208" s="24">
        <f t="shared" si="22"/>
        <v>735788.15999999992</v>
      </c>
      <c r="AM208" s="25">
        <f t="shared" si="23"/>
        <v>446711.62</v>
      </c>
      <c r="AN208" s="16">
        <f t="shared" si="24"/>
        <v>289076.53999999992</v>
      </c>
    </row>
    <row r="209" spans="1:40" ht="15" thickBot="1" x14ac:dyDescent="0.25">
      <c r="A209" s="62" t="s">
        <v>41</v>
      </c>
      <c r="B209" s="62" t="s">
        <v>42</v>
      </c>
      <c r="C209" s="88">
        <v>2891</v>
      </c>
      <c r="D209" s="89" t="s">
        <v>1015</v>
      </c>
      <c r="E209" s="56" t="s">
        <v>1757</v>
      </c>
      <c r="F209" s="123">
        <v>7845.84</v>
      </c>
      <c r="G209" s="123">
        <v>840</v>
      </c>
      <c r="H209" s="123">
        <v>89593.08</v>
      </c>
      <c r="J209" s="56">
        <v>-761412.63</v>
      </c>
      <c r="K209" s="56">
        <v>64483.8</v>
      </c>
      <c r="M209" s="293">
        <v>21750</v>
      </c>
      <c r="N209" s="273">
        <v>65613.05</v>
      </c>
      <c r="S209" s="56">
        <v>0</v>
      </c>
      <c r="T209" s="56">
        <v>2085517.75</v>
      </c>
      <c r="U209" s="100">
        <v>2175</v>
      </c>
      <c r="W209" s="100">
        <v>470</v>
      </c>
      <c r="X209" s="100">
        <v>31660</v>
      </c>
      <c r="Z209" s="124">
        <v>122601</v>
      </c>
      <c r="AD209" s="124">
        <v>31745.72</v>
      </c>
      <c r="AE209" s="124">
        <v>28243.88</v>
      </c>
      <c r="AI209" s="85">
        <f t="shared" si="19"/>
        <v>98278.92</v>
      </c>
      <c r="AJ209" s="21">
        <f t="shared" si="20"/>
        <v>87363.05</v>
      </c>
      <c r="AK209" s="86">
        <f t="shared" si="21"/>
        <v>10915.869999999995</v>
      </c>
      <c r="AL209" s="24">
        <f t="shared" si="22"/>
        <v>34305</v>
      </c>
      <c r="AM209" s="25">
        <f t="shared" si="23"/>
        <v>182590.6</v>
      </c>
      <c r="AN209" s="16">
        <f t="shared" si="24"/>
        <v>-148285.6</v>
      </c>
    </row>
    <row r="210" spans="1:40" ht="15" thickBot="1" x14ac:dyDescent="0.25">
      <c r="A210" s="62" t="s">
        <v>41</v>
      </c>
      <c r="B210" s="62" t="s">
        <v>42</v>
      </c>
      <c r="C210" s="88">
        <v>5426</v>
      </c>
      <c r="D210" s="89" t="s">
        <v>1016</v>
      </c>
      <c r="E210" s="56" t="s">
        <v>1758</v>
      </c>
      <c r="F210" s="123">
        <v>1363266.7</v>
      </c>
      <c r="G210" s="123">
        <v>21400</v>
      </c>
      <c r="H210" s="123">
        <v>178242.46</v>
      </c>
      <c r="J210" s="56">
        <v>892500.23</v>
      </c>
      <c r="K210" s="56">
        <v>464805.45</v>
      </c>
      <c r="M210" s="293">
        <v>1000</v>
      </c>
      <c r="N210" s="273">
        <v>63221.78</v>
      </c>
      <c r="Q210" s="56">
        <v>2456</v>
      </c>
      <c r="T210" s="56">
        <v>2982894.62</v>
      </c>
      <c r="U210" s="100">
        <v>779804.51</v>
      </c>
      <c r="X210" s="100">
        <v>363146</v>
      </c>
      <c r="Z210" s="124">
        <v>460786</v>
      </c>
      <c r="AD210" s="124">
        <v>131208.44</v>
      </c>
      <c r="AE210" s="124">
        <v>40900.589999999997</v>
      </c>
      <c r="AI210" s="85">
        <f t="shared" si="19"/>
        <v>1562909.16</v>
      </c>
      <c r="AJ210" s="21">
        <f t="shared" si="20"/>
        <v>64221.78</v>
      </c>
      <c r="AK210" s="86">
        <f t="shared" si="21"/>
        <v>1498687.38</v>
      </c>
      <c r="AL210" s="24">
        <f t="shared" si="22"/>
        <v>1142950.51</v>
      </c>
      <c r="AM210" s="25">
        <f t="shared" si="23"/>
        <v>632895.02999999991</v>
      </c>
      <c r="AN210" s="16">
        <f t="shared" si="24"/>
        <v>510055.4800000001</v>
      </c>
    </row>
    <row r="211" spans="1:40" ht="15" thickBot="1" x14ac:dyDescent="0.25">
      <c r="A211" s="62" t="s">
        <v>41</v>
      </c>
      <c r="B211" s="62" t="s">
        <v>42</v>
      </c>
      <c r="C211" s="88">
        <v>3183</v>
      </c>
      <c r="D211" s="89" t="s">
        <v>1017</v>
      </c>
      <c r="E211" s="56" t="s">
        <v>1782</v>
      </c>
      <c r="F211" s="123">
        <v>561064.37</v>
      </c>
      <c r="G211" s="123">
        <v>210</v>
      </c>
      <c r="H211" s="123">
        <v>14721.59</v>
      </c>
      <c r="J211" s="56">
        <v>2220286.0099999998</v>
      </c>
      <c r="K211" s="56">
        <v>192455.27</v>
      </c>
      <c r="M211" s="293">
        <v>0</v>
      </c>
      <c r="N211" s="273">
        <v>49379.17</v>
      </c>
      <c r="T211" s="56">
        <v>2454994.11</v>
      </c>
      <c r="U211" s="100">
        <v>419641.07</v>
      </c>
      <c r="X211" s="100">
        <v>261068.5</v>
      </c>
      <c r="Y211" s="100">
        <v>1288</v>
      </c>
      <c r="Z211" s="124">
        <v>297672.5</v>
      </c>
      <c r="AD211" s="124">
        <v>69643.73</v>
      </c>
      <c r="AE211" s="124">
        <v>42804.44</v>
      </c>
      <c r="AI211" s="85">
        <f t="shared" si="19"/>
        <v>575995.96</v>
      </c>
      <c r="AJ211" s="21">
        <f t="shared" si="20"/>
        <v>49379.17</v>
      </c>
      <c r="AK211" s="86">
        <f t="shared" si="21"/>
        <v>526616.78999999992</v>
      </c>
      <c r="AL211" s="24">
        <f t="shared" si="22"/>
        <v>681997.57000000007</v>
      </c>
      <c r="AM211" s="25">
        <f t="shared" si="23"/>
        <v>410120.67</v>
      </c>
      <c r="AN211" s="16">
        <f t="shared" si="24"/>
        <v>271876.90000000008</v>
      </c>
    </row>
    <row r="212" spans="1:40" ht="15" thickBot="1" x14ac:dyDescent="0.25">
      <c r="A212" s="62" t="s">
        <v>355</v>
      </c>
      <c r="B212" s="62" t="s">
        <v>56</v>
      </c>
      <c r="C212" s="88">
        <v>3850</v>
      </c>
      <c r="D212" s="89" t="s">
        <v>1018</v>
      </c>
      <c r="E212" s="56" t="s">
        <v>1759</v>
      </c>
      <c r="F212" s="123">
        <v>899706.41</v>
      </c>
      <c r="G212" s="123">
        <v>161639.45000000001</v>
      </c>
      <c r="H212" s="123">
        <v>138158.85</v>
      </c>
      <c r="J212" s="56">
        <v>1532498.68</v>
      </c>
      <c r="K212" s="56">
        <v>399074.51</v>
      </c>
      <c r="M212" s="293">
        <v>10200</v>
      </c>
      <c r="N212" s="273">
        <v>32381.65</v>
      </c>
      <c r="P212" s="273">
        <v>15</v>
      </c>
      <c r="S212" s="56">
        <v>3281871.5</v>
      </c>
      <c r="U212" s="100">
        <v>65113.21</v>
      </c>
      <c r="X212" s="100">
        <v>243580</v>
      </c>
      <c r="Z212" s="124">
        <v>318400</v>
      </c>
      <c r="AB212" s="124">
        <v>560</v>
      </c>
      <c r="AD212" s="124">
        <v>122942.01</v>
      </c>
      <c r="AE212" s="124">
        <v>39459.42</v>
      </c>
      <c r="AF212" s="124">
        <v>18969.03</v>
      </c>
      <c r="AI212" s="85">
        <f t="shared" si="19"/>
        <v>1199504.7100000002</v>
      </c>
      <c r="AJ212" s="21">
        <f t="shared" si="20"/>
        <v>42596.65</v>
      </c>
      <c r="AK212" s="86">
        <f t="shared" si="21"/>
        <v>1156908.0600000003</v>
      </c>
      <c r="AL212" s="24">
        <f t="shared" si="22"/>
        <v>308693.21000000002</v>
      </c>
      <c r="AM212" s="25">
        <f t="shared" si="23"/>
        <v>500330.45999999996</v>
      </c>
      <c r="AN212" s="16">
        <f t="shared" si="24"/>
        <v>-191637.24999999994</v>
      </c>
    </row>
    <row r="213" spans="1:40" ht="15" thickBot="1" x14ac:dyDescent="0.25">
      <c r="A213" s="62" t="s">
        <v>355</v>
      </c>
      <c r="B213" s="62" t="s">
        <v>56</v>
      </c>
      <c r="C213" s="88">
        <v>3381</v>
      </c>
      <c r="D213" s="89" t="s">
        <v>1019</v>
      </c>
      <c r="E213" s="56" t="s">
        <v>1760</v>
      </c>
      <c r="F213" s="123">
        <v>291147.34000000003</v>
      </c>
      <c r="G213" s="123">
        <v>4141</v>
      </c>
      <c r="H213" s="123">
        <v>122263.29</v>
      </c>
      <c r="J213" s="56">
        <v>651591</v>
      </c>
      <c r="K213" s="56">
        <v>458725.28</v>
      </c>
      <c r="M213" s="293">
        <v>0</v>
      </c>
      <c r="N213" s="273">
        <v>31475</v>
      </c>
      <c r="P213" s="273">
        <v>110.46</v>
      </c>
      <c r="S213" s="56">
        <v>1733966.78</v>
      </c>
      <c r="U213" s="100">
        <v>20567.099999999999</v>
      </c>
      <c r="X213" s="100">
        <v>184000</v>
      </c>
      <c r="Z213" s="124">
        <v>289680</v>
      </c>
      <c r="AD213" s="124">
        <v>121417.47</v>
      </c>
      <c r="AE213" s="124">
        <v>26357.96</v>
      </c>
      <c r="AF213" s="124">
        <v>1430</v>
      </c>
      <c r="AI213" s="85">
        <f t="shared" si="19"/>
        <v>417551.63</v>
      </c>
      <c r="AJ213" s="21">
        <f t="shared" si="20"/>
        <v>31585.46</v>
      </c>
      <c r="AK213" s="86">
        <f t="shared" si="21"/>
        <v>385966.17</v>
      </c>
      <c r="AL213" s="24">
        <f t="shared" si="22"/>
        <v>204567.1</v>
      </c>
      <c r="AM213" s="25">
        <f t="shared" si="23"/>
        <v>438885.43</v>
      </c>
      <c r="AN213" s="16">
        <f t="shared" si="24"/>
        <v>-234318.33</v>
      </c>
    </row>
    <row r="214" spans="1:40" ht="15" thickBot="1" x14ac:dyDescent="0.25">
      <c r="A214" s="62" t="s">
        <v>355</v>
      </c>
      <c r="B214" s="62" t="s">
        <v>56</v>
      </c>
      <c r="C214" s="88">
        <v>2640</v>
      </c>
      <c r="D214" s="89" t="s">
        <v>1020</v>
      </c>
      <c r="E214" s="56" t="s">
        <v>1761</v>
      </c>
      <c r="F214" s="123">
        <v>505191.49</v>
      </c>
      <c r="G214" s="123">
        <v>232961</v>
      </c>
      <c r="H214" s="123">
        <v>57226.1</v>
      </c>
      <c r="J214" s="56">
        <v>1958853.01</v>
      </c>
      <c r="K214" s="56">
        <v>95349.87</v>
      </c>
      <c r="M214" s="293">
        <v>4800</v>
      </c>
      <c r="N214" s="273">
        <v>185539.95</v>
      </c>
      <c r="S214" s="56">
        <v>2788476.86</v>
      </c>
      <c r="U214" s="100">
        <v>52709.69</v>
      </c>
      <c r="X214" s="100">
        <v>160000</v>
      </c>
      <c r="Z214" s="124">
        <v>256556</v>
      </c>
      <c r="AD214" s="124">
        <v>78529.69</v>
      </c>
      <c r="AE214" s="124">
        <v>31961.34</v>
      </c>
      <c r="AI214" s="85">
        <f t="shared" si="19"/>
        <v>795378.59</v>
      </c>
      <c r="AJ214" s="21">
        <f t="shared" si="20"/>
        <v>190339.95</v>
      </c>
      <c r="AK214" s="86">
        <f t="shared" si="21"/>
        <v>605038.6399999999</v>
      </c>
      <c r="AL214" s="24">
        <f t="shared" si="22"/>
        <v>212709.69</v>
      </c>
      <c r="AM214" s="25">
        <f t="shared" si="23"/>
        <v>367047.03</v>
      </c>
      <c r="AN214" s="16">
        <f t="shared" si="24"/>
        <v>-154337.34000000003</v>
      </c>
    </row>
    <row r="215" spans="1:40" ht="15" thickBot="1" x14ac:dyDescent="0.25">
      <c r="A215" s="62" t="s">
        <v>355</v>
      </c>
      <c r="B215" s="62" t="s">
        <v>56</v>
      </c>
      <c r="C215" s="88">
        <v>5792</v>
      </c>
      <c r="D215" s="89" t="s">
        <v>1021</v>
      </c>
      <c r="E215" s="56" t="s">
        <v>1762</v>
      </c>
      <c r="F215" s="123">
        <v>904190.51</v>
      </c>
      <c r="G215" s="123">
        <v>41420.5</v>
      </c>
      <c r="H215" s="123">
        <v>185198.13</v>
      </c>
      <c r="J215" s="56">
        <v>1918203.86</v>
      </c>
      <c r="K215" s="56">
        <v>1022898.72</v>
      </c>
      <c r="M215" s="293">
        <v>4500</v>
      </c>
      <c r="N215" s="273">
        <v>53312.75</v>
      </c>
      <c r="P215" s="273">
        <v>73</v>
      </c>
      <c r="S215" s="56">
        <v>-787794.2</v>
      </c>
      <c r="T215" s="56">
        <v>5060758.04</v>
      </c>
      <c r="U215" s="100">
        <v>139727.91</v>
      </c>
      <c r="X215" s="100">
        <v>340900</v>
      </c>
      <c r="Z215" s="124">
        <v>500440</v>
      </c>
      <c r="AC215" s="124">
        <v>1640</v>
      </c>
      <c r="AD215" s="124">
        <v>188657.52</v>
      </c>
      <c r="AE215" s="124">
        <v>45198.76</v>
      </c>
      <c r="AH215" s="124">
        <v>830</v>
      </c>
      <c r="AI215" s="85">
        <f t="shared" si="19"/>
        <v>1130809.1400000001</v>
      </c>
      <c r="AJ215" s="21">
        <f t="shared" si="20"/>
        <v>57885.75</v>
      </c>
      <c r="AK215" s="86">
        <f t="shared" si="21"/>
        <v>1072923.3900000001</v>
      </c>
      <c r="AL215" s="24">
        <f t="shared" si="22"/>
        <v>480627.91000000003</v>
      </c>
      <c r="AM215" s="25">
        <f t="shared" si="23"/>
        <v>736766.28</v>
      </c>
      <c r="AN215" s="16">
        <f t="shared" si="24"/>
        <v>-256138.37</v>
      </c>
    </row>
    <row r="216" spans="1:40" ht="15" thickBot="1" x14ac:dyDescent="0.25">
      <c r="A216" s="62" t="s">
        <v>355</v>
      </c>
      <c r="B216" s="62" t="s">
        <v>56</v>
      </c>
      <c r="C216" s="88">
        <v>1533</v>
      </c>
      <c r="D216" s="89" t="s">
        <v>1022</v>
      </c>
      <c r="E216" s="56" t="s">
        <v>1783</v>
      </c>
      <c r="F216" s="123">
        <v>350595.95</v>
      </c>
      <c r="G216" s="123">
        <v>8624.83</v>
      </c>
      <c r="H216" s="123">
        <v>91638.56</v>
      </c>
      <c r="J216" s="56">
        <v>157266.04999999999</v>
      </c>
      <c r="K216" s="56">
        <v>308367.84999999998</v>
      </c>
      <c r="M216" s="293">
        <v>5650</v>
      </c>
      <c r="N216" s="273">
        <v>27204</v>
      </c>
      <c r="P216" s="273">
        <v>362.67</v>
      </c>
      <c r="S216" s="56">
        <v>-716538.56</v>
      </c>
      <c r="T216" s="56">
        <v>1741122.88</v>
      </c>
      <c r="U216" s="100">
        <v>40950.910000000003</v>
      </c>
      <c r="X216" s="100">
        <v>168220</v>
      </c>
      <c r="Y216" s="100">
        <v>1500</v>
      </c>
      <c r="Z216" s="124">
        <v>242820</v>
      </c>
      <c r="AB216" s="124">
        <v>1100</v>
      </c>
      <c r="AD216" s="124">
        <v>72164.27</v>
      </c>
      <c r="AE216" s="124">
        <v>32109.82</v>
      </c>
      <c r="AF216" s="124">
        <v>1138.57</v>
      </c>
      <c r="AI216" s="85">
        <f t="shared" si="19"/>
        <v>450859.34</v>
      </c>
      <c r="AJ216" s="21">
        <f t="shared" si="20"/>
        <v>33216.67</v>
      </c>
      <c r="AK216" s="86">
        <f t="shared" si="21"/>
        <v>417642.67000000004</v>
      </c>
      <c r="AL216" s="24">
        <f t="shared" si="22"/>
        <v>210670.91</v>
      </c>
      <c r="AM216" s="25">
        <f t="shared" si="23"/>
        <v>349332.66000000003</v>
      </c>
      <c r="AN216" s="16">
        <f t="shared" si="24"/>
        <v>-138661.75000000003</v>
      </c>
    </row>
    <row r="217" spans="1:40" ht="15" thickBot="1" x14ac:dyDescent="0.25">
      <c r="A217" s="62" t="s">
        <v>358</v>
      </c>
      <c r="B217" s="62" t="s">
        <v>45</v>
      </c>
      <c r="C217" s="88">
        <v>6007</v>
      </c>
      <c r="D217" s="89" t="s">
        <v>1023</v>
      </c>
      <c r="E217" s="56" t="s">
        <v>1638</v>
      </c>
      <c r="F217" s="123">
        <v>404767.71</v>
      </c>
      <c r="G217" s="123">
        <v>35344.75</v>
      </c>
      <c r="H217" s="123">
        <v>43997.11</v>
      </c>
      <c r="J217" s="56">
        <v>980631.88</v>
      </c>
      <c r="K217" s="56">
        <v>661466.03</v>
      </c>
      <c r="M217" s="293">
        <v>0</v>
      </c>
      <c r="N217" s="273">
        <v>52310</v>
      </c>
      <c r="P217" s="273">
        <v>280</v>
      </c>
      <c r="Q217" s="56">
        <v>51750</v>
      </c>
      <c r="S217" s="56">
        <v>87476.07</v>
      </c>
      <c r="T217" s="56">
        <v>3760347.17</v>
      </c>
      <c r="U217" s="100">
        <v>556792.25</v>
      </c>
      <c r="X217" s="100">
        <v>255948</v>
      </c>
      <c r="Y217" s="100">
        <v>7000</v>
      </c>
      <c r="Z217" s="124">
        <v>428948</v>
      </c>
      <c r="AD217" s="124">
        <v>82721.97</v>
      </c>
      <c r="AE217" s="124">
        <v>45762.12</v>
      </c>
      <c r="AI217" s="85">
        <f t="shared" si="19"/>
        <v>484109.57</v>
      </c>
      <c r="AJ217" s="21">
        <f t="shared" si="20"/>
        <v>52590</v>
      </c>
      <c r="AK217" s="86">
        <f t="shared" si="21"/>
        <v>431519.57</v>
      </c>
      <c r="AL217" s="24">
        <f t="shared" si="22"/>
        <v>819740.25</v>
      </c>
      <c r="AM217" s="25">
        <f t="shared" si="23"/>
        <v>557432.09</v>
      </c>
      <c r="AN217" s="16">
        <f t="shared" si="24"/>
        <v>262308.16000000003</v>
      </c>
    </row>
    <row r="218" spans="1:40" ht="15" thickBot="1" x14ac:dyDescent="0.25">
      <c r="A218" s="62" t="s">
        <v>358</v>
      </c>
      <c r="B218" s="62" t="s">
        <v>45</v>
      </c>
      <c r="C218" s="88">
        <v>2330</v>
      </c>
      <c r="D218" s="89" t="s">
        <v>1024</v>
      </c>
      <c r="E218" s="56" t="s">
        <v>1641</v>
      </c>
      <c r="F218" s="123">
        <v>225883.3</v>
      </c>
      <c r="G218" s="123">
        <v>11031.66</v>
      </c>
      <c r="H218" s="123">
        <v>100124.43</v>
      </c>
      <c r="J218" s="56">
        <v>139691.43</v>
      </c>
      <c r="K218" s="56">
        <v>75555.42</v>
      </c>
      <c r="M218" s="293">
        <v>2990</v>
      </c>
      <c r="N218" s="273">
        <v>28309.03</v>
      </c>
      <c r="P218" s="273">
        <v>463.57</v>
      </c>
      <c r="S218" s="56">
        <v>32188.04</v>
      </c>
      <c r="T218" s="56">
        <v>2267172.48</v>
      </c>
      <c r="U218" s="100">
        <v>247612.73</v>
      </c>
      <c r="X218" s="100">
        <v>173625</v>
      </c>
      <c r="Z218" s="124">
        <v>248066.8</v>
      </c>
      <c r="AD218" s="124">
        <v>59916.52</v>
      </c>
      <c r="AE218" s="124">
        <v>19737.16</v>
      </c>
      <c r="AF218" s="124">
        <v>14954.41</v>
      </c>
      <c r="AI218" s="85">
        <f t="shared" si="19"/>
        <v>337039.39</v>
      </c>
      <c r="AJ218" s="21">
        <f t="shared" si="20"/>
        <v>31762.6</v>
      </c>
      <c r="AK218" s="86">
        <f t="shared" si="21"/>
        <v>305276.79000000004</v>
      </c>
      <c r="AL218" s="24">
        <f t="shared" si="22"/>
        <v>421237.73</v>
      </c>
      <c r="AM218" s="25">
        <f t="shared" si="23"/>
        <v>342674.88999999996</v>
      </c>
      <c r="AN218" s="16">
        <f t="shared" si="24"/>
        <v>78562.840000000026</v>
      </c>
    </row>
    <row r="219" spans="1:40" ht="15" thickBot="1" x14ac:dyDescent="0.25">
      <c r="A219" s="62" t="s">
        <v>358</v>
      </c>
      <c r="B219" s="62" t="s">
        <v>45</v>
      </c>
      <c r="C219" s="88">
        <v>2684</v>
      </c>
      <c r="D219" s="89" t="s">
        <v>1025</v>
      </c>
      <c r="E219" s="56" t="s">
        <v>1642</v>
      </c>
      <c r="F219" s="123">
        <v>331753.99</v>
      </c>
      <c r="G219" s="123">
        <v>0</v>
      </c>
      <c r="H219" s="123">
        <v>114775.37</v>
      </c>
      <c r="J219" s="56">
        <v>291402.08</v>
      </c>
      <c r="K219" s="56">
        <v>275682.09999999998</v>
      </c>
      <c r="M219" s="293">
        <v>4420</v>
      </c>
      <c r="N219" s="273">
        <v>37540</v>
      </c>
      <c r="P219" s="273">
        <v>27150.28</v>
      </c>
      <c r="S219" s="56">
        <v>37035.269999999997</v>
      </c>
      <c r="T219" s="56">
        <v>1870864.76</v>
      </c>
      <c r="U219" s="100">
        <v>202141.14</v>
      </c>
      <c r="X219" s="100">
        <v>267202</v>
      </c>
      <c r="Z219" s="124">
        <v>326362.40000000002</v>
      </c>
      <c r="AD219" s="124">
        <v>93736.14</v>
      </c>
      <c r="AE219" s="124">
        <v>39099.599999999999</v>
      </c>
      <c r="AI219" s="85">
        <f t="shared" si="19"/>
        <v>446529.36</v>
      </c>
      <c r="AJ219" s="21">
        <f t="shared" si="20"/>
        <v>69110.28</v>
      </c>
      <c r="AK219" s="86">
        <f t="shared" si="21"/>
        <v>377419.07999999996</v>
      </c>
      <c r="AL219" s="24">
        <f t="shared" si="22"/>
        <v>469343.14</v>
      </c>
      <c r="AM219" s="25">
        <f t="shared" si="23"/>
        <v>459198.14</v>
      </c>
      <c r="AN219" s="16">
        <f t="shared" si="24"/>
        <v>10145</v>
      </c>
    </row>
    <row r="220" spans="1:40" ht="15" thickBot="1" x14ac:dyDescent="0.25">
      <c r="A220" s="62" t="s">
        <v>358</v>
      </c>
      <c r="B220" s="62" t="s">
        <v>45</v>
      </c>
      <c r="C220" s="88">
        <v>7170</v>
      </c>
      <c r="D220" s="89" t="s">
        <v>1026</v>
      </c>
      <c r="E220" s="56" t="s">
        <v>1646</v>
      </c>
      <c r="F220" s="123">
        <v>959969.47</v>
      </c>
      <c r="G220" s="123">
        <v>74357.7</v>
      </c>
      <c r="H220" s="123">
        <v>42720</v>
      </c>
      <c r="J220" s="56">
        <v>659214.76</v>
      </c>
      <c r="K220" s="56">
        <v>890147.43</v>
      </c>
      <c r="M220" s="293">
        <v>7753</v>
      </c>
      <c r="N220" s="273">
        <v>172904.09</v>
      </c>
      <c r="P220" s="273">
        <v>1094</v>
      </c>
      <c r="S220" s="56">
        <v>285636.40000000002</v>
      </c>
      <c r="T220" s="56">
        <v>4524693.96</v>
      </c>
      <c r="U220" s="100">
        <v>810957.54</v>
      </c>
      <c r="X220" s="100">
        <v>171173.3</v>
      </c>
      <c r="Z220" s="124">
        <v>425650.3</v>
      </c>
      <c r="AD220" s="124">
        <v>307427.34999999998</v>
      </c>
      <c r="AE220" s="124">
        <v>67791.240000000005</v>
      </c>
      <c r="AF220" s="124">
        <v>43996.55</v>
      </c>
      <c r="AI220" s="85">
        <f t="shared" si="19"/>
        <v>1077047.17</v>
      </c>
      <c r="AJ220" s="21">
        <f t="shared" si="20"/>
        <v>181751.09</v>
      </c>
      <c r="AK220" s="86">
        <f t="shared" si="21"/>
        <v>895296.08</v>
      </c>
      <c r="AL220" s="24">
        <f t="shared" si="22"/>
        <v>982130.84000000008</v>
      </c>
      <c r="AM220" s="25">
        <f t="shared" si="23"/>
        <v>844865.44</v>
      </c>
      <c r="AN220" s="16">
        <f t="shared" si="24"/>
        <v>137265.40000000014</v>
      </c>
    </row>
    <row r="221" spans="1:40" x14ac:dyDescent="0.2">
      <c r="D221" s="62" t="s">
        <v>28</v>
      </c>
      <c r="AI221" s="85">
        <f t="shared" si="19"/>
        <v>0</v>
      </c>
      <c r="AJ221" s="21">
        <f t="shared" si="20"/>
        <v>0</v>
      </c>
      <c r="AK221" s="86">
        <f t="shared" si="21"/>
        <v>0</v>
      </c>
      <c r="AL221" s="24">
        <f t="shared" si="22"/>
        <v>0</v>
      </c>
      <c r="AM221" s="25">
        <f t="shared" si="23"/>
        <v>0</v>
      </c>
      <c r="AN221" s="16">
        <f t="shared" si="24"/>
        <v>0</v>
      </c>
    </row>
    <row r="222" spans="1:40" x14ac:dyDescent="0.2">
      <c r="D222" s="62" t="s">
        <v>30</v>
      </c>
      <c r="AI222" s="85">
        <f t="shared" si="19"/>
        <v>0</v>
      </c>
      <c r="AJ222" s="21">
        <f t="shared" si="20"/>
        <v>0</v>
      </c>
      <c r="AK222" s="86">
        <f t="shared" si="21"/>
        <v>0</v>
      </c>
      <c r="AL222" s="24">
        <f t="shared" si="22"/>
        <v>0</v>
      </c>
      <c r="AM222" s="25">
        <f t="shared" si="23"/>
        <v>0</v>
      </c>
      <c r="AN222" s="16">
        <f t="shared" si="24"/>
        <v>0</v>
      </c>
    </row>
    <row r="224" spans="1:40" x14ac:dyDescent="0.2">
      <c r="M224" s="293"/>
    </row>
    <row r="225" spans="13:13" x14ac:dyDescent="0.2">
      <c r="M225" s="293"/>
    </row>
    <row r="226" spans="13:13" x14ac:dyDescent="0.2">
      <c r="M226" s="293"/>
    </row>
  </sheetData>
  <autoFilter ref="A1:AO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opLeftCell="AB1" zoomScale="70" zoomScaleNormal="70" workbookViewId="0">
      <selection activeCell="AF1" sqref="A1:AF1048576"/>
    </sheetView>
  </sheetViews>
  <sheetFormatPr defaultColWidth="17.75" defaultRowHeight="14.25" x14ac:dyDescent="0.2"/>
  <cols>
    <col min="1" max="1" width="20.625" style="56" customWidth="1"/>
    <col min="2" max="5" width="17.75" style="123"/>
    <col min="6" max="10" width="17.75" style="56"/>
    <col min="11" max="14" width="17.75" style="273"/>
    <col min="15" max="18" width="17.75" style="56"/>
    <col min="19" max="24" width="17.75" style="100"/>
    <col min="25" max="32" width="17.75" style="124"/>
    <col min="33" max="16384" width="17.75" style="56"/>
  </cols>
  <sheetData>
    <row r="1" spans="1:32" x14ac:dyDescent="0.2">
      <c r="A1" s="56" t="s">
        <v>590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56" t="s">
        <v>1586</v>
      </c>
      <c r="G1" s="56" t="s">
        <v>1442</v>
      </c>
      <c r="H1" s="56" t="s">
        <v>1443</v>
      </c>
      <c r="I1" s="56" t="s">
        <v>1444</v>
      </c>
      <c r="J1" s="56" t="s">
        <v>1587</v>
      </c>
      <c r="K1" s="273" t="s">
        <v>1445</v>
      </c>
      <c r="L1" s="273" t="s">
        <v>1446</v>
      </c>
      <c r="M1" s="273" t="s">
        <v>1447</v>
      </c>
      <c r="N1" s="273" t="s">
        <v>1448</v>
      </c>
      <c r="O1" s="56" t="s">
        <v>1449</v>
      </c>
      <c r="P1" s="56" t="s">
        <v>1450</v>
      </c>
      <c r="Q1" s="56" t="s">
        <v>1451</v>
      </c>
      <c r="R1" s="56" t="s">
        <v>1452</v>
      </c>
      <c r="S1" s="100" t="s">
        <v>1454</v>
      </c>
      <c r="T1" s="100" t="s">
        <v>1455</v>
      </c>
      <c r="U1" s="100" t="s">
        <v>1456</v>
      </c>
      <c r="V1" s="100" t="s">
        <v>1588</v>
      </c>
      <c r="W1" s="100" t="s">
        <v>1457</v>
      </c>
      <c r="X1" s="100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1463</v>
      </c>
      <c r="AD1" s="124" t="s">
        <v>1589</v>
      </c>
      <c r="AE1" s="124" t="s">
        <v>1465</v>
      </c>
      <c r="AF1" s="124" t="s">
        <v>1466</v>
      </c>
    </row>
    <row r="2" spans="1:32" x14ac:dyDescent="0.2">
      <c r="A2" s="56" t="s">
        <v>591</v>
      </c>
      <c r="B2" s="123" t="s">
        <v>1467</v>
      </c>
      <c r="C2" s="123" t="s">
        <v>1468</v>
      </c>
      <c r="D2" s="123" t="s">
        <v>1469</v>
      </c>
      <c r="E2" s="123" t="s">
        <v>1470</v>
      </c>
      <c r="F2" s="56" t="s">
        <v>1590</v>
      </c>
      <c r="G2" s="56" t="s">
        <v>1471</v>
      </c>
      <c r="H2" s="56" t="s">
        <v>1472</v>
      </c>
      <c r="I2" s="56" t="s">
        <v>1473</v>
      </c>
      <c r="J2" s="56" t="s">
        <v>1591</v>
      </c>
      <c r="K2" s="273" t="s">
        <v>1474</v>
      </c>
      <c r="L2" s="273" t="s">
        <v>1475</v>
      </c>
      <c r="M2" s="273" t="s">
        <v>1476</v>
      </c>
      <c r="N2" s="273" t="s">
        <v>1477</v>
      </c>
      <c r="O2" s="56" t="s">
        <v>1478</v>
      </c>
      <c r="P2" s="56" t="s">
        <v>1479</v>
      </c>
      <c r="Q2" s="56" t="s">
        <v>1480</v>
      </c>
      <c r="R2" s="56" t="s">
        <v>1481</v>
      </c>
      <c r="S2" s="100" t="s">
        <v>1483</v>
      </c>
      <c r="T2" s="100" t="s">
        <v>1484</v>
      </c>
      <c r="U2" s="100" t="s">
        <v>1485</v>
      </c>
      <c r="V2" s="100" t="s">
        <v>1592</v>
      </c>
      <c r="W2" s="100" t="s">
        <v>1486</v>
      </c>
      <c r="X2" s="100" t="s">
        <v>1487</v>
      </c>
      <c r="Y2" s="124" t="s">
        <v>1488</v>
      </c>
      <c r="Z2" s="124" t="s">
        <v>1489</v>
      </c>
      <c r="AA2" s="124" t="s">
        <v>1490</v>
      </c>
      <c r="AB2" s="124" t="s">
        <v>1491</v>
      </c>
      <c r="AC2" s="124" t="s">
        <v>1492</v>
      </c>
      <c r="AD2" s="124" t="s">
        <v>1593</v>
      </c>
      <c r="AE2" s="124" t="s">
        <v>1494</v>
      </c>
      <c r="AF2" s="124" t="s">
        <v>1495</v>
      </c>
    </row>
    <row r="3" spans="1:32" x14ac:dyDescent="0.2">
      <c r="A3" s="56" t="s">
        <v>592</v>
      </c>
      <c r="B3" s="123">
        <v>53410452.240000002</v>
      </c>
      <c r="C3" s="123">
        <v>2016627.55</v>
      </c>
      <c r="D3" s="123">
        <v>8282288.75</v>
      </c>
      <c r="E3" s="123">
        <v>0</v>
      </c>
      <c r="F3" s="56">
        <v>0</v>
      </c>
      <c r="G3" s="56">
        <v>134468981.97999999</v>
      </c>
      <c r="H3" s="56">
        <v>21551626.899999999</v>
      </c>
      <c r="I3" s="56">
        <v>0</v>
      </c>
      <c r="J3" s="56">
        <v>0</v>
      </c>
      <c r="K3" s="273">
        <v>342166</v>
      </c>
      <c r="L3" s="273">
        <v>3141583.15</v>
      </c>
      <c r="M3" s="273">
        <v>2029865.09</v>
      </c>
      <c r="N3" s="273">
        <v>117157.27</v>
      </c>
      <c r="O3" s="56">
        <v>1977135.49</v>
      </c>
      <c r="P3" s="56">
        <v>-12154050.18</v>
      </c>
      <c r="Q3" s="56">
        <v>3698419.03</v>
      </c>
      <c r="R3" s="56">
        <v>224392334.74000001</v>
      </c>
      <c r="S3" s="100">
        <v>30462177.16</v>
      </c>
      <c r="T3" s="100">
        <v>229109.65</v>
      </c>
      <c r="U3" s="100">
        <v>3213.32</v>
      </c>
      <c r="V3" s="100">
        <v>30</v>
      </c>
      <c r="W3" s="100">
        <v>24380638.98</v>
      </c>
      <c r="X3" s="100">
        <v>1207161.3799999999</v>
      </c>
      <c r="Y3" s="124">
        <v>34236694.479999997</v>
      </c>
      <c r="Z3" s="124">
        <v>35854</v>
      </c>
      <c r="AA3" s="124">
        <v>41061</v>
      </c>
      <c r="AB3" s="124">
        <v>12744579.460000001</v>
      </c>
      <c r="AC3" s="124">
        <v>13028386.17</v>
      </c>
      <c r="AD3" s="124">
        <v>5397.5</v>
      </c>
      <c r="AE3" s="124">
        <v>36061</v>
      </c>
      <c r="AF3" s="124">
        <v>437522</v>
      </c>
    </row>
    <row r="4" spans="1:32" x14ac:dyDescent="0.2">
      <c r="A4" s="56" t="s">
        <v>1793</v>
      </c>
      <c r="B4" s="123">
        <v>667541.84</v>
      </c>
      <c r="C4" s="123">
        <v>5536</v>
      </c>
      <c r="D4" s="123">
        <v>105308.31</v>
      </c>
      <c r="G4" s="56">
        <v>4660931.5599999996</v>
      </c>
      <c r="H4" s="56">
        <v>133055.57999999999</v>
      </c>
      <c r="L4" s="273">
        <v>7098.69</v>
      </c>
      <c r="N4" s="273">
        <v>75</v>
      </c>
      <c r="O4" s="56">
        <v>54570</v>
      </c>
      <c r="Q4" s="56">
        <v>14475.97</v>
      </c>
      <c r="R4" s="56">
        <v>1723269</v>
      </c>
      <c r="S4" s="100">
        <v>182385.15</v>
      </c>
      <c r="W4" s="100">
        <v>417999.5</v>
      </c>
      <c r="X4" s="100">
        <v>56920</v>
      </c>
      <c r="Y4" s="124">
        <v>502109.5</v>
      </c>
      <c r="AB4" s="124">
        <v>195126.97</v>
      </c>
      <c r="AC4" s="124">
        <v>55992.78</v>
      </c>
      <c r="AF4" s="124">
        <v>29797</v>
      </c>
    </row>
    <row r="5" spans="1:32" x14ac:dyDescent="0.2">
      <c r="A5" s="56" t="s">
        <v>1794</v>
      </c>
      <c r="B5" s="123">
        <v>213095.02</v>
      </c>
      <c r="C5" s="123">
        <v>0</v>
      </c>
      <c r="D5" s="123">
        <v>138499.46</v>
      </c>
      <c r="G5" s="56">
        <v>686419.25</v>
      </c>
      <c r="H5" s="56">
        <v>269939.57</v>
      </c>
      <c r="K5" s="273">
        <v>3650</v>
      </c>
      <c r="N5" s="273">
        <v>1111.99</v>
      </c>
      <c r="O5" s="56">
        <v>228080</v>
      </c>
      <c r="Q5" s="56">
        <v>1792.09</v>
      </c>
      <c r="R5" s="56">
        <v>1740746.12</v>
      </c>
      <c r="S5" s="100">
        <v>145458.07</v>
      </c>
      <c r="T5" s="100">
        <v>16300</v>
      </c>
      <c r="W5" s="100">
        <v>187293</v>
      </c>
      <c r="X5" s="100">
        <v>108450</v>
      </c>
      <c r="Y5" s="124">
        <v>200393</v>
      </c>
      <c r="AB5" s="124">
        <v>72632.5</v>
      </c>
      <c r="AC5" s="124">
        <v>42904.01</v>
      </c>
      <c r="AF5" s="124">
        <v>500</v>
      </c>
    </row>
    <row r="6" spans="1:32" x14ac:dyDescent="0.2">
      <c r="A6" s="56" t="s">
        <v>1795</v>
      </c>
      <c r="B6" s="123">
        <v>179379.61</v>
      </c>
      <c r="C6" s="123">
        <v>79159</v>
      </c>
      <c r="D6" s="123">
        <v>75547.44</v>
      </c>
      <c r="G6" s="56">
        <v>1178003.3600000001</v>
      </c>
      <c r="H6" s="56">
        <v>658266.55000000005</v>
      </c>
      <c r="L6" s="273">
        <v>545.70000000000005</v>
      </c>
      <c r="N6" s="273">
        <v>1947.3</v>
      </c>
      <c r="O6" s="56">
        <v>89300</v>
      </c>
      <c r="Q6" s="56">
        <v>194000</v>
      </c>
      <c r="R6" s="56">
        <v>2169071.4500000002</v>
      </c>
      <c r="S6" s="100">
        <v>241594.06</v>
      </c>
      <c r="W6" s="100">
        <v>170909.5</v>
      </c>
      <c r="Y6" s="124">
        <v>308379.5</v>
      </c>
      <c r="AB6" s="124">
        <v>376210.98</v>
      </c>
      <c r="AC6" s="124">
        <v>2737.66</v>
      </c>
      <c r="AF6" s="124">
        <v>500</v>
      </c>
    </row>
    <row r="7" spans="1:32" x14ac:dyDescent="0.2">
      <c r="A7" s="56" t="s">
        <v>1796</v>
      </c>
      <c r="B7" s="123">
        <v>542225.92000000004</v>
      </c>
      <c r="C7" s="123">
        <v>0</v>
      </c>
      <c r="D7" s="123">
        <v>123533.91</v>
      </c>
      <c r="G7" s="56">
        <v>396631.21</v>
      </c>
      <c r="H7" s="56">
        <v>210690.51</v>
      </c>
      <c r="K7" s="273">
        <v>0</v>
      </c>
      <c r="L7" s="273">
        <v>15300</v>
      </c>
      <c r="N7" s="273">
        <v>156</v>
      </c>
      <c r="Q7" s="56">
        <v>3588.65</v>
      </c>
      <c r="R7" s="56">
        <v>235221.96</v>
      </c>
      <c r="S7" s="100">
        <v>184674.18</v>
      </c>
      <c r="W7" s="100">
        <v>412096</v>
      </c>
      <c r="X7" s="100">
        <v>23250</v>
      </c>
      <c r="Y7" s="124">
        <v>465816</v>
      </c>
      <c r="AB7" s="124">
        <v>90425.12</v>
      </c>
      <c r="AC7" s="124">
        <v>31918.09</v>
      </c>
      <c r="AF7" s="124">
        <v>26142</v>
      </c>
    </row>
    <row r="8" spans="1:32" x14ac:dyDescent="0.2">
      <c r="A8" s="56" t="s">
        <v>1797</v>
      </c>
      <c r="B8" s="123">
        <v>546878.92000000004</v>
      </c>
      <c r="C8" s="123">
        <v>10557</v>
      </c>
      <c r="D8" s="123">
        <v>32733.4</v>
      </c>
      <c r="G8" s="56">
        <v>556620.55000000005</v>
      </c>
      <c r="H8" s="56">
        <v>215091.11</v>
      </c>
      <c r="L8" s="273">
        <v>3021.87</v>
      </c>
      <c r="N8" s="273">
        <v>75</v>
      </c>
      <c r="O8" s="56">
        <v>0</v>
      </c>
      <c r="R8" s="56">
        <v>1649277.25</v>
      </c>
      <c r="S8" s="100">
        <v>225616.84</v>
      </c>
      <c r="W8" s="100">
        <v>153853</v>
      </c>
      <c r="X8" s="100">
        <v>21000</v>
      </c>
      <c r="Y8" s="124">
        <v>198993</v>
      </c>
      <c r="AB8" s="124">
        <v>124627.23</v>
      </c>
      <c r="AC8" s="124">
        <v>26867.88</v>
      </c>
      <c r="AF8" s="124">
        <v>22424</v>
      </c>
    </row>
    <row r="9" spans="1:32" x14ac:dyDescent="0.2">
      <c r="A9" s="56" t="s">
        <v>1798</v>
      </c>
      <c r="B9" s="123">
        <v>604014.6</v>
      </c>
      <c r="C9" s="123">
        <v>3780</v>
      </c>
      <c r="D9" s="123">
        <v>55388.95</v>
      </c>
      <c r="G9" s="56">
        <v>299019.90999999997</v>
      </c>
      <c r="H9" s="56">
        <v>198037</v>
      </c>
      <c r="L9" s="273">
        <v>9886.2999999999993</v>
      </c>
      <c r="N9" s="273">
        <v>0</v>
      </c>
      <c r="Q9" s="56">
        <v>2346.66</v>
      </c>
      <c r="R9" s="56">
        <v>991159.3</v>
      </c>
      <c r="S9" s="100">
        <v>161583.79999999999</v>
      </c>
      <c r="W9" s="100">
        <v>177471</v>
      </c>
      <c r="X9" s="100">
        <v>20140</v>
      </c>
      <c r="Y9" s="124">
        <v>228231</v>
      </c>
      <c r="AB9" s="124">
        <v>105633.46</v>
      </c>
      <c r="AC9" s="124">
        <v>25050.35</v>
      </c>
      <c r="AF9" s="124">
        <v>19748</v>
      </c>
    </row>
    <row r="10" spans="1:32" x14ac:dyDescent="0.2">
      <c r="A10" s="56" t="s">
        <v>1799</v>
      </c>
      <c r="B10" s="123">
        <v>224502.51</v>
      </c>
      <c r="C10" s="123">
        <v>0</v>
      </c>
      <c r="D10" s="123">
        <v>111283.31</v>
      </c>
      <c r="G10" s="56">
        <v>917363.68</v>
      </c>
      <c r="H10" s="56">
        <v>247699.21</v>
      </c>
      <c r="K10" s="273">
        <v>0</v>
      </c>
      <c r="N10" s="273">
        <v>1404.51</v>
      </c>
      <c r="O10" s="56">
        <v>110000</v>
      </c>
      <c r="Q10" s="56">
        <v>19037.509999999998</v>
      </c>
      <c r="R10" s="56">
        <v>169383.81</v>
      </c>
      <c r="S10" s="100">
        <v>134695.99</v>
      </c>
      <c r="W10" s="100">
        <v>189365</v>
      </c>
      <c r="X10" s="100">
        <v>108130</v>
      </c>
      <c r="Y10" s="124">
        <v>210465</v>
      </c>
      <c r="AB10" s="124">
        <v>59359.21</v>
      </c>
      <c r="AC10" s="124">
        <v>41318.47</v>
      </c>
      <c r="AF10" s="124">
        <v>500</v>
      </c>
    </row>
    <row r="11" spans="1:32" x14ac:dyDescent="0.2">
      <c r="A11" s="56" t="s">
        <v>1800</v>
      </c>
      <c r="B11" s="123">
        <v>1116274.17</v>
      </c>
      <c r="C11" s="123">
        <v>45358</v>
      </c>
      <c r="D11" s="123">
        <v>77057.19</v>
      </c>
      <c r="G11" s="56">
        <v>796509</v>
      </c>
      <c r="H11" s="56">
        <v>646151.61</v>
      </c>
      <c r="K11" s="273">
        <v>2615</v>
      </c>
      <c r="L11" s="273">
        <v>430.14</v>
      </c>
      <c r="N11" s="273">
        <v>79</v>
      </c>
      <c r="O11" s="56">
        <v>8700</v>
      </c>
      <c r="Q11" s="56">
        <v>66806.67</v>
      </c>
      <c r="R11" s="56">
        <v>668274.24</v>
      </c>
      <c r="S11" s="100">
        <v>294441.33</v>
      </c>
      <c r="T11" s="100">
        <v>15333</v>
      </c>
      <c r="W11" s="100">
        <v>273280</v>
      </c>
      <c r="X11" s="100">
        <v>31680</v>
      </c>
      <c r="Y11" s="124">
        <v>404840</v>
      </c>
      <c r="AB11" s="124">
        <v>178614.53</v>
      </c>
      <c r="AC11" s="124">
        <v>38499.4</v>
      </c>
      <c r="AF11" s="124">
        <v>45675</v>
      </c>
    </row>
    <row r="12" spans="1:32" x14ac:dyDescent="0.2">
      <c r="A12" s="56" t="s">
        <v>1801</v>
      </c>
      <c r="B12" s="123">
        <v>634120.81999999995</v>
      </c>
      <c r="C12" s="123">
        <v>20724</v>
      </c>
      <c r="D12" s="123">
        <v>55283.77</v>
      </c>
      <c r="G12" s="56">
        <v>788314.75</v>
      </c>
      <c r="H12" s="56">
        <v>244596.69</v>
      </c>
      <c r="K12" s="273">
        <v>1740</v>
      </c>
      <c r="L12" s="273">
        <v>321</v>
      </c>
      <c r="N12" s="273">
        <v>44.23</v>
      </c>
      <c r="R12" s="56">
        <v>2102009.77</v>
      </c>
      <c r="S12" s="100">
        <v>174802.31</v>
      </c>
      <c r="W12" s="100">
        <v>282200</v>
      </c>
      <c r="X12" s="100">
        <v>18700</v>
      </c>
      <c r="Y12" s="124">
        <v>343220</v>
      </c>
      <c r="AB12" s="124">
        <v>73970.720000000001</v>
      </c>
      <c r="AC12" s="124">
        <v>30315.72</v>
      </c>
      <c r="AF12" s="124">
        <v>18275</v>
      </c>
    </row>
    <row r="13" spans="1:32" x14ac:dyDescent="0.2">
      <c r="A13" s="56" t="s">
        <v>1802</v>
      </c>
      <c r="B13" s="123">
        <v>476548.8</v>
      </c>
      <c r="C13" s="123">
        <v>5377</v>
      </c>
      <c r="D13" s="123">
        <v>157272.15</v>
      </c>
      <c r="G13" s="56">
        <v>1207761.56</v>
      </c>
      <c r="H13" s="56">
        <v>207202.23</v>
      </c>
      <c r="L13" s="273">
        <v>0</v>
      </c>
      <c r="N13" s="273">
        <v>76.06</v>
      </c>
      <c r="Q13" s="56">
        <v>4843.1099999999997</v>
      </c>
      <c r="R13" s="56">
        <v>1442563.02</v>
      </c>
      <c r="S13" s="100">
        <v>236613.94</v>
      </c>
      <c r="W13" s="100">
        <v>256660</v>
      </c>
      <c r="X13" s="100">
        <v>35600</v>
      </c>
      <c r="Y13" s="124">
        <v>389240</v>
      </c>
      <c r="AB13" s="124">
        <v>96978.17</v>
      </c>
      <c r="AC13" s="124">
        <v>36942.1</v>
      </c>
      <c r="AF13" s="124">
        <v>500</v>
      </c>
    </row>
    <row r="14" spans="1:32" x14ac:dyDescent="0.2">
      <c r="A14" s="56" t="s">
        <v>1803</v>
      </c>
      <c r="B14" s="123">
        <v>102886.3</v>
      </c>
      <c r="C14" s="123">
        <v>2301</v>
      </c>
      <c r="D14" s="123">
        <v>50603.37</v>
      </c>
      <c r="G14" s="56">
        <v>1140845.43</v>
      </c>
      <c r="H14" s="56">
        <v>142850.34</v>
      </c>
      <c r="L14" s="273">
        <v>0</v>
      </c>
      <c r="N14" s="273">
        <v>168</v>
      </c>
      <c r="Q14" s="56">
        <v>2820.99</v>
      </c>
      <c r="R14" s="56">
        <v>484200</v>
      </c>
      <c r="S14" s="100">
        <v>195264.43</v>
      </c>
      <c r="W14" s="100">
        <v>232439</v>
      </c>
      <c r="X14" s="100">
        <v>14960</v>
      </c>
      <c r="Y14" s="124">
        <v>328939</v>
      </c>
      <c r="AB14" s="124">
        <v>113789.26</v>
      </c>
      <c r="AC14" s="124">
        <v>26774.7</v>
      </c>
      <c r="AF14" s="124">
        <v>500</v>
      </c>
    </row>
    <row r="15" spans="1:32" x14ac:dyDescent="0.2">
      <c r="A15" s="56" t="s">
        <v>1804</v>
      </c>
      <c r="B15" s="123">
        <v>906555.51</v>
      </c>
      <c r="C15" s="123">
        <v>6930</v>
      </c>
      <c r="D15" s="123">
        <v>131649.1</v>
      </c>
      <c r="G15" s="56">
        <v>725858.07</v>
      </c>
      <c r="H15" s="56">
        <v>196482.55</v>
      </c>
      <c r="L15" s="273">
        <v>107</v>
      </c>
      <c r="N15" s="273">
        <v>76</v>
      </c>
      <c r="O15" s="56">
        <v>116329.52</v>
      </c>
      <c r="Q15" s="56">
        <v>-61878.85</v>
      </c>
      <c r="R15" s="56">
        <v>1884119.29</v>
      </c>
      <c r="S15" s="100">
        <v>212199.95</v>
      </c>
      <c r="W15" s="100">
        <v>188396.58</v>
      </c>
      <c r="X15" s="100">
        <v>37820</v>
      </c>
      <c r="Y15" s="124">
        <v>254796.58</v>
      </c>
      <c r="AB15" s="124">
        <v>166024.56</v>
      </c>
      <c r="AC15" s="124">
        <v>46768.51</v>
      </c>
      <c r="AF15" s="124">
        <v>38205</v>
      </c>
    </row>
    <row r="16" spans="1:32" x14ac:dyDescent="0.2">
      <c r="A16" s="56" t="s">
        <v>1805</v>
      </c>
      <c r="B16" s="123">
        <v>188132.83</v>
      </c>
      <c r="C16" s="123">
        <v>0</v>
      </c>
      <c r="D16" s="123">
        <v>51445</v>
      </c>
      <c r="G16" s="56">
        <v>700945.44</v>
      </c>
      <c r="H16" s="56">
        <v>300714.57</v>
      </c>
      <c r="N16" s="273">
        <v>223</v>
      </c>
      <c r="R16" s="56">
        <v>2403607</v>
      </c>
      <c r="S16" s="100">
        <v>138782.06</v>
      </c>
      <c r="W16" s="100">
        <v>229982</v>
      </c>
      <c r="X16" s="100">
        <v>3000</v>
      </c>
      <c r="Y16" s="124">
        <v>326026</v>
      </c>
      <c r="AB16" s="124">
        <v>55304.01</v>
      </c>
      <c r="AC16" s="124">
        <v>30429.919999999998</v>
      </c>
      <c r="AF16" s="124">
        <v>24364</v>
      </c>
    </row>
    <row r="17" spans="1:32" x14ac:dyDescent="0.2">
      <c r="A17" s="56" t="s">
        <v>1806</v>
      </c>
      <c r="B17" s="123">
        <v>962107.44</v>
      </c>
      <c r="C17" s="123">
        <v>9611</v>
      </c>
      <c r="D17" s="123">
        <v>204999.1</v>
      </c>
      <c r="G17" s="56">
        <v>510589.03</v>
      </c>
      <c r="H17" s="56">
        <v>143567</v>
      </c>
      <c r="L17" s="273">
        <v>0</v>
      </c>
      <c r="N17" s="273">
        <v>75</v>
      </c>
      <c r="Q17" s="56">
        <v>2633.75</v>
      </c>
      <c r="R17" s="56">
        <v>2696435.34</v>
      </c>
      <c r="S17" s="100">
        <v>250985.76</v>
      </c>
      <c r="W17" s="100">
        <v>148593.5</v>
      </c>
      <c r="Y17" s="124">
        <v>221703.5</v>
      </c>
      <c r="AB17" s="124">
        <v>123158.48</v>
      </c>
      <c r="AC17" s="124">
        <v>29263.200000000001</v>
      </c>
      <c r="AF17" s="124">
        <v>29924</v>
      </c>
    </row>
    <row r="18" spans="1:32" x14ac:dyDescent="0.2">
      <c r="A18" s="56" t="s">
        <v>1807</v>
      </c>
      <c r="B18" s="123">
        <v>592390.41</v>
      </c>
      <c r="C18" s="123">
        <v>26310</v>
      </c>
      <c r="D18" s="123">
        <v>137314.87</v>
      </c>
      <c r="G18" s="56">
        <v>930529.51</v>
      </c>
      <c r="H18" s="56">
        <v>298936.11</v>
      </c>
      <c r="L18" s="273">
        <v>7330</v>
      </c>
      <c r="N18" s="273">
        <v>83.9</v>
      </c>
      <c r="O18" s="56">
        <v>7580</v>
      </c>
      <c r="Q18" s="56">
        <v>21193.15</v>
      </c>
      <c r="R18" s="56">
        <v>2510757.66</v>
      </c>
      <c r="S18" s="100">
        <v>259147.27</v>
      </c>
      <c r="T18" s="100">
        <v>57805</v>
      </c>
      <c r="W18" s="100">
        <v>107374</v>
      </c>
      <c r="X18" s="100">
        <v>39170</v>
      </c>
      <c r="Y18" s="124">
        <v>231234</v>
      </c>
      <c r="AB18" s="124">
        <v>202400.87</v>
      </c>
      <c r="AC18" s="124">
        <v>48035.71</v>
      </c>
      <c r="AF18" s="124">
        <v>31934</v>
      </c>
    </row>
    <row r="19" spans="1:32" x14ac:dyDescent="0.2">
      <c r="A19" s="56" t="s">
        <v>1808</v>
      </c>
      <c r="B19" s="123">
        <v>1498769.81</v>
      </c>
      <c r="C19" s="123">
        <v>2383.75</v>
      </c>
      <c r="D19" s="123">
        <v>130508.25</v>
      </c>
      <c r="G19" s="56">
        <v>3257959.34</v>
      </c>
      <c r="H19" s="56">
        <v>295156.11</v>
      </c>
      <c r="K19" s="273">
        <v>0</v>
      </c>
      <c r="L19" s="273">
        <v>0</v>
      </c>
      <c r="N19" s="273">
        <v>1980</v>
      </c>
      <c r="O19" s="56">
        <v>88120</v>
      </c>
      <c r="Q19" s="56">
        <v>4755.7299999999996</v>
      </c>
      <c r="R19" s="56">
        <v>684118.79</v>
      </c>
      <c r="S19" s="100">
        <v>82980.789999999994</v>
      </c>
      <c r="W19" s="100">
        <v>138880</v>
      </c>
      <c r="X19" s="100">
        <v>20280</v>
      </c>
      <c r="Y19" s="124">
        <v>267240</v>
      </c>
      <c r="AB19" s="124">
        <v>105744.56</v>
      </c>
      <c r="AC19" s="124">
        <v>56123.26</v>
      </c>
      <c r="AF19" s="124">
        <v>38069</v>
      </c>
    </row>
    <row r="20" spans="1:32" x14ac:dyDescent="0.2">
      <c r="A20" s="56" t="s">
        <v>1809</v>
      </c>
      <c r="B20" s="123">
        <v>201744.97</v>
      </c>
      <c r="C20" s="123">
        <v>954.5</v>
      </c>
      <c r="D20" s="123">
        <v>60941.93</v>
      </c>
      <c r="G20" s="56">
        <v>503926.46</v>
      </c>
      <c r="H20" s="56">
        <v>160344.22</v>
      </c>
      <c r="L20" s="273">
        <v>957.86</v>
      </c>
      <c r="M20" s="273">
        <v>40000</v>
      </c>
      <c r="N20" s="273">
        <v>73</v>
      </c>
      <c r="Q20" s="56">
        <v>2733.61</v>
      </c>
      <c r="R20" s="56">
        <v>865361.67</v>
      </c>
      <c r="S20" s="100">
        <v>165476.95000000001</v>
      </c>
      <c r="W20" s="100">
        <v>278521</v>
      </c>
      <c r="X20" s="100">
        <v>22210</v>
      </c>
      <c r="Y20" s="124">
        <v>323921</v>
      </c>
      <c r="AB20" s="124">
        <v>54198.55</v>
      </c>
      <c r="AC20" s="124">
        <v>24142.78</v>
      </c>
      <c r="AF20" s="124">
        <v>500</v>
      </c>
    </row>
    <row r="21" spans="1:32" x14ac:dyDescent="0.2">
      <c r="A21" s="56" t="s">
        <v>1810</v>
      </c>
      <c r="B21" s="123">
        <v>353298.14</v>
      </c>
      <c r="C21" s="123">
        <v>5575</v>
      </c>
      <c r="D21" s="123">
        <v>32973.82</v>
      </c>
      <c r="G21" s="56">
        <v>766464.15</v>
      </c>
      <c r="H21" s="56">
        <v>263902.33</v>
      </c>
      <c r="K21" s="273">
        <v>0</v>
      </c>
      <c r="L21" s="273">
        <v>5340</v>
      </c>
      <c r="N21" s="273">
        <v>72</v>
      </c>
      <c r="Q21" s="56">
        <v>10378.32</v>
      </c>
      <c r="R21" s="56">
        <v>1709584.67</v>
      </c>
      <c r="S21" s="100">
        <v>134848.26999999999</v>
      </c>
      <c r="W21" s="100">
        <v>260828</v>
      </c>
      <c r="X21" s="100">
        <v>16100</v>
      </c>
      <c r="Y21" s="124">
        <v>299568</v>
      </c>
      <c r="AB21" s="124">
        <v>63654.77</v>
      </c>
      <c r="AC21" s="124">
        <v>42130.400000000001</v>
      </c>
      <c r="AF21" s="124">
        <v>500</v>
      </c>
    </row>
    <row r="22" spans="1:32" x14ac:dyDescent="0.2">
      <c r="A22" s="56" t="s">
        <v>1914</v>
      </c>
      <c r="B22" s="123">
        <v>105157.5</v>
      </c>
      <c r="C22" s="123">
        <v>3831</v>
      </c>
      <c r="D22" s="123">
        <v>84420.99</v>
      </c>
      <c r="G22" s="56">
        <v>929600.03</v>
      </c>
      <c r="H22" s="56">
        <v>320858.81</v>
      </c>
      <c r="L22" s="273">
        <v>35322.39</v>
      </c>
      <c r="N22" s="273">
        <v>73</v>
      </c>
      <c r="Q22" s="56">
        <v>2583.8200000000002</v>
      </c>
      <c r="R22" s="56">
        <v>2287426.9300000002</v>
      </c>
      <c r="S22" s="100">
        <v>153409.23000000001</v>
      </c>
      <c r="V22" s="100">
        <v>30</v>
      </c>
      <c r="W22" s="100">
        <v>94774</v>
      </c>
      <c r="X22" s="100">
        <v>74960</v>
      </c>
      <c r="Y22" s="124">
        <v>207130</v>
      </c>
      <c r="AB22" s="124">
        <v>145352.37</v>
      </c>
      <c r="AC22" s="124">
        <v>46412.3</v>
      </c>
      <c r="AF22" s="124">
        <v>500</v>
      </c>
    </row>
    <row r="23" spans="1:32" x14ac:dyDescent="0.2">
      <c r="A23" s="56" t="s">
        <v>1811</v>
      </c>
      <c r="B23" s="123">
        <v>148951.69</v>
      </c>
      <c r="C23" s="123">
        <v>0</v>
      </c>
      <c r="D23" s="123">
        <v>31601.93</v>
      </c>
      <c r="G23" s="56">
        <v>928636.94</v>
      </c>
      <c r="H23" s="56">
        <v>151853.31</v>
      </c>
      <c r="K23" s="273">
        <v>0</v>
      </c>
      <c r="L23" s="273">
        <v>37200</v>
      </c>
      <c r="N23" s="273">
        <v>155.1</v>
      </c>
      <c r="Q23" s="56">
        <v>33620</v>
      </c>
      <c r="R23" s="56">
        <v>2091979.99</v>
      </c>
      <c r="S23" s="100">
        <v>100187</v>
      </c>
      <c r="W23" s="100">
        <v>140224</v>
      </c>
      <c r="X23" s="100">
        <v>3060</v>
      </c>
      <c r="Y23" s="124">
        <v>143224</v>
      </c>
      <c r="AB23" s="124">
        <v>53832.480000000003</v>
      </c>
      <c r="AC23" s="124">
        <v>38947.18</v>
      </c>
    </row>
    <row r="24" spans="1:32" x14ac:dyDescent="0.2">
      <c r="A24" s="56" t="s">
        <v>1812</v>
      </c>
      <c r="B24" s="123">
        <v>424742.58</v>
      </c>
      <c r="C24" s="123">
        <v>650</v>
      </c>
      <c r="D24" s="123">
        <v>32063.08</v>
      </c>
      <c r="G24" s="56">
        <v>704541.41</v>
      </c>
      <c r="H24" s="56">
        <v>234094.89</v>
      </c>
      <c r="K24" s="273">
        <v>0</v>
      </c>
      <c r="L24" s="273">
        <v>160182.51999999999</v>
      </c>
      <c r="M24" s="273">
        <v>1600</v>
      </c>
      <c r="N24" s="273">
        <v>192.64</v>
      </c>
      <c r="O24" s="56">
        <v>64445</v>
      </c>
      <c r="S24" s="100">
        <v>152421.81</v>
      </c>
      <c r="W24" s="100">
        <v>320698.5</v>
      </c>
      <c r="Y24" s="124">
        <v>371128.5</v>
      </c>
      <c r="AB24" s="124">
        <v>111329.58</v>
      </c>
      <c r="AC24" s="124">
        <v>34536.11</v>
      </c>
    </row>
    <row r="25" spans="1:32" x14ac:dyDescent="0.2">
      <c r="A25" s="56" t="s">
        <v>1813</v>
      </c>
      <c r="B25" s="123">
        <v>256820.86</v>
      </c>
      <c r="C25" s="123">
        <v>0</v>
      </c>
      <c r="D25" s="123">
        <v>11324.66</v>
      </c>
      <c r="G25" s="56">
        <v>1150738.3899999999</v>
      </c>
      <c r="H25" s="56">
        <v>134383.95000000001</v>
      </c>
      <c r="K25" s="273">
        <v>350</v>
      </c>
      <c r="L25" s="273">
        <v>37019.24</v>
      </c>
      <c r="N25" s="273">
        <v>299.20999999999998</v>
      </c>
      <c r="R25" s="56">
        <v>1967042.37</v>
      </c>
      <c r="S25" s="100">
        <v>93425</v>
      </c>
      <c r="W25" s="100">
        <v>385506</v>
      </c>
      <c r="X25" s="100">
        <v>4000.02</v>
      </c>
      <c r="Y25" s="124">
        <v>389506</v>
      </c>
      <c r="AB25" s="124">
        <v>54660.98</v>
      </c>
      <c r="AC25" s="124">
        <v>35395.82</v>
      </c>
    </row>
    <row r="26" spans="1:32" x14ac:dyDescent="0.2">
      <c r="A26" s="56" t="s">
        <v>1814</v>
      </c>
      <c r="B26" s="123">
        <v>340812.84</v>
      </c>
      <c r="C26" s="123">
        <v>0</v>
      </c>
      <c r="D26" s="123">
        <v>39549.94</v>
      </c>
      <c r="G26" s="56">
        <v>702171.14</v>
      </c>
      <c r="H26" s="56">
        <v>172405.36</v>
      </c>
      <c r="L26" s="273">
        <v>80956.570000000007</v>
      </c>
      <c r="M26" s="273">
        <v>45300</v>
      </c>
      <c r="N26" s="273">
        <v>26.09</v>
      </c>
      <c r="R26" s="56">
        <v>1301651.56</v>
      </c>
      <c r="S26" s="100">
        <v>155046.14000000001</v>
      </c>
      <c r="W26" s="100">
        <v>93260</v>
      </c>
      <c r="X26" s="100">
        <v>5000</v>
      </c>
      <c r="Y26" s="124">
        <v>98260</v>
      </c>
      <c r="AB26" s="124">
        <v>95467.67</v>
      </c>
      <c r="AC26" s="124">
        <v>43424.88</v>
      </c>
    </row>
    <row r="27" spans="1:32" x14ac:dyDescent="0.2">
      <c r="A27" s="56" t="s">
        <v>1815</v>
      </c>
      <c r="B27" s="123">
        <v>153839.46</v>
      </c>
      <c r="C27" s="123">
        <v>0</v>
      </c>
      <c r="D27" s="123">
        <v>17751.25</v>
      </c>
      <c r="G27" s="56">
        <v>1912629.58</v>
      </c>
      <c r="H27" s="56">
        <v>255101.26</v>
      </c>
      <c r="L27" s="273">
        <v>72000</v>
      </c>
      <c r="N27" s="273">
        <v>175</v>
      </c>
      <c r="R27" s="56">
        <v>1776680.82</v>
      </c>
      <c r="S27" s="100">
        <v>102789.9</v>
      </c>
      <c r="W27" s="100">
        <v>175440.6</v>
      </c>
      <c r="X27" s="100">
        <v>3000</v>
      </c>
      <c r="Y27" s="124">
        <v>289260.59999999998</v>
      </c>
      <c r="AB27" s="124">
        <v>62948.71</v>
      </c>
      <c r="AC27" s="124">
        <v>61349.23</v>
      </c>
    </row>
    <row r="28" spans="1:32" x14ac:dyDescent="0.2">
      <c r="A28" s="56" t="s">
        <v>1816</v>
      </c>
      <c r="B28" s="123">
        <v>457303.89</v>
      </c>
      <c r="C28" s="123">
        <v>4177</v>
      </c>
      <c r="D28" s="123">
        <v>55958.52</v>
      </c>
      <c r="G28" s="56">
        <v>1376630.92</v>
      </c>
      <c r="H28" s="56">
        <v>518009.41</v>
      </c>
      <c r="L28" s="273">
        <v>51901.11</v>
      </c>
      <c r="M28" s="273">
        <v>85306</v>
      </c>
      <c r="N28" s="273">
        <v>152.61000000000001</v>
      </c>
      <c r="O28" s="56">
        <v>328742.82</v>
      </c>
      <c r="Q28" s="56">
        <v>2880</v>
      </c>
      <c r="R28" s="56">
        <v>2074982.75</v>
      </c>
      <c r="S28" s="100">
        <v>332214.28999999998</v>
      </c>
      <c r="T28" s="100">
        <v>24527.18</v>
      </c>
      <c r="W28" s="100">
        <v>511815</v>
      </c>
      <c r="X28" s="100">
        <v>21500</v>
      </c>
      <c r="Y28" s="124">
        <v>686355</v>
      </c>
      <c r="AB28" s="124">
        <v>141691.20000000001</v>
      </c>
      <c r="AC28" s="124">
        <v>59867.42</v>
      </c>
    </row>
    <row r="29" spans="1:32" x14ac:dyDescent="0.2">
      <c r="A29" s="56" t="s">
        <v>1817</v>
      </c>
      <c r="B29" s="123">
        <v>203218.9</v>
      </c>
      <c r="C29" s="123">
        <v>452.5</v>
      </c>
      <c r="D29" s="123">
        <v>82261.08</v>
      </c>
      <c r="G29" s="56">
        <v>599450.18999999994</v>
      </c>
      <c r="H29" s="56">
        <v>219340.29</v>
      </c>
      <c r="L29" s="273">
        <v>28271.94</v>
      </c>
      <c r="M29" s="273">
        <v>34490</v>
      </c>
      <c r="N29" s="273">
        <v>151</v>
      </c>
      <c r="R29" s="56">
        <v>1942599.48</v>
      </c>
      <c r="S29" s="100">
        <v>39988.949999999997</v>
      </c>
      <c r="W29" s="100">
        <v>251865</v>
      </c>
      <c r="X29" s="100">
        <v>3000</v>
      </c>
      <c r="Y29" s="124">
        <v>292265</v>
      </c>
      <c r="AB29" s="124">
        <v>103411.51</v>
      </c>
      <c r="AC29" s="124">
        <v>30416.39</v>
      </c>
    </row>
    <row r="30" spans="1:32" x14ac:dyDescent="0.2">
      <c r="A30" s="56" t="s">
        <v>1818</v>
      </c>
      <c r="B30" s="123">
        <v>470124.72</v>
      </c>
      <c r="C30" s="123">
        <v>997.25</v>
      </c>
      <c r="D30" s="123">
        <v>58925.83</v>
      </c>
      <c r="G30" s="56">
        <v>891661.8</v>
      </c>
      <c r="H30" s="56">
        <v>246289.45</v>
      </c>
      <c r="L30" s="273">
        <v>30763.42</v>
      </c>
      <c r="N30" s="273">
        <v>145.5</v>
      </c>
      <c r="Q30" s="56">
        <v>1056.52</v>
      </c>
      <c r="R30" s="56">
        <v>1357301.45</v>
      </c>
      <c r="S30" s="100">
        <v>147010.51</v>
      </c>
      <c r="W30" s="100">
        <v>75313</v>
      </c>
      <c r="X30" s="100">
        <v>7800</v>
      </c>
      <c r="Y30" s="124">
        <v>187393</v>
      </c>
      <c r="AB30" s="124">
        <v>72128.14</v>
      </c>
      <c r="AC30" s="124">
        <v>28183.1</v>
      </c>
    </row>
    <row r="31" spans="1:32" x14ac:dyDescent="0.2">
      <c r="A31" s="56" t="s">
        <v>1819</v>
      </c>
      <c r="B31" s="123">
        <v>195696.57</v>
      </c>
      <c r="C31" s="123">
        <v>0</v>
      </c>
      <c r="D31" s="123">
        <v>99853.66</v>
      </c>
      <c r="G31" s="56">
        <v>455438.18</v>
      </c>
      <c r="H31" s="56">
        <v>126386.15</v>
      </c>
      <c r="L31" s="273">
        <v>38723.86</v>
      </c>
      <c r="M31" s="273">
        <v>0.19</v>
      </c>
      <c r="N31" s="273">
        <v>157.68</v>
      </c>
      <c r="O31" s="56">
        <v>9040.66</v>
      </c>
      <c r="Q31" s="56">
        <v>662.99</v>
      </c>
      <c r="R31" s="56">
        <v>1339755.76</v>
      </c>
      <c r="S31" s="100">
        <v>180477.93</v>
      </c>
      <c r="T31" s="100">
        <v>212.05</v>
      </c>
      <c r="W31" s="100">
        <v>337874</v>
      </c>
      <c r="X31" s="100">
        <v>11791.35</v>
      </c>
      <c r="Y31" s="124">
        <v>461854</v>
      </c>
      <c r="AB31" s="124">
        <v>90012.99</v>
      </c>
      <c r="AC31" s="124">
        <v>28137.84</v>
      </c>
    </row>
    <row r="32" spans="1:32" x14ac:dyDescent="0.2">
      <c r="A32" s="56" t="s">
        <v>1820</v>
      </c>
      <c r="B32" s="123">
        <v>220285.67</v>
      </c>
      <c r="C32" s="123">
        <v>870</v>
      </c>
      <c r="D32" s="123">
        <v>57407.49</v>
      </c>
      <c r="G32" s="56">
        <v>1121942.8600000001</v>
      </c>
      <c r="H32" s="56">
        <v>161700.26</v>
      </c>
      <c r="L32" s="273">
        <v>32443.18</v>
      </c>
      <c r="N32" s="273">
        <v>137.5</v>
      </c>
      <c r="Q32" s="56">
        <v>23958.639999999999</v>
      </c>
      <c r="R32" s="56">
        <v>2103448.6</v>
      </c>
      <c r="S32" s="100">
        <v>130928.27</v>
      </c>
      <c r="W32" s="100">
        <v>227388</v>
      </c>
      <c r="X32" s="100">
        <v>8000</v>
      </c>
      <c r="Y32" s="124">
        <v>335828</v>
      </c>
      <c r="AB32" s="124">
        <v>52183.64</v>
      </c>
      <c r="AC32" s="124">
        <v>35942.400000000001</v>
      </c>
    </row>
    <row r="33" spans="1:29" x14ac:dyDescent="0.2">
      <c r="A33" s="56" t="s">
        <v>1821</v>
      </c>
      <c r="B33" s="123">
        <v>420394.97</v>
      </c>
      <c r="C33" s="123">
        <v>375.25</v>
      </c>
      <c r="D33" s="123">
        <v>93878.080000000002</v>
      </c>
      <c r="G33" s="56">
        <v>421941.82</v>
      </c>
      <c r="H33" s="56">
        <v>276157.96000000002</v>
      </c>
      <c r="L33" s="273">
        <v>29289.57</v>
      </c>
      <c r="N33" s="273">
        <v>136</v>
      </c>
      <c r="O33" s="56">
        <v>18629.810000000001</v>
      </c>
      <c r="Q33" s="56">
        <v>870</v>
      </c>
      <c r="R33" s="56">
        <v>1634028.2</v>
      </c>
      <c r="S33" s="100">
        <v>119095.29</v>
      </c>
      <c r="W33" s="100">
        <v>127595</v>
      </c>
      <c r="X33" s="100">
        <v>3000</v>
      </c>
      <c r="Y33" s="124">
        <v>206455</v>
      </c>
      <c r="AB33" s="124">
        <v>38029.089999999997</v>
      </c>
      <c r="AC33" s="124">
        <v>50524.68</v>
      </c>
    </row>
    <row r="34" spans="1:29" x14ac:dyDescent="0.2">
      <c r="A34" s="56" t="s">
        <v>1822</v>
      </c>
      <c r="B34" s="123">
        <v>300871.52</v>
      </c>
      <c r="C34" s="123">
        <v>625</v>
      </c>
      <c r="D34" s="123">
        <v>26727.3</v>
      </c>
      <c r="G34" s="56">
        <v>602416.4</v>
      </c>
      <c r="H34" s="56">
        <v>223275.37</v>
      </c>
      <c r="L34" s="273">
        <v>1700.05</v>
      </c>
      <c r="M34" s="273">
        <v>252850</v>
      </c>
      <c r="N34" s="273">
        <v>142</v>
      </c>
      <c r="R34" s="56">
        <v>391756.52</v>
      </c>
      <c r="S34" s="100">
        <v>93880.4</v>
      </c>
      <c r="W34" s="100">
        <v>395765.8</v>
      </c>
      <c r="X34" s="100">
        <v>12000</v>
      </c>
      <c r="Y34" s="124">
        <v>459185.8</v>
      </c>
      <c r="AB34" s="124">
        <v>72316.75</v>
      </c>
      <c r="AC34" s="124">
        <v>25472.25</v>
      </c>
    </row>
    <row r="35" spans="1:29" x14ac:dyDescent="0.2">
      <c r="A35" s="56" t="s">
        <v>1823</v>
      </c>
      <c r="B35" s="123">
        <v>309894.08</v>
      </c>
      <c r="C35" s="123">
        <v>0</v>
      </c>
      <c r="D35" s="123">
        <v>69358.66</v>
      </c>
      <c r="G35" s="56">
        <v>460050.64</v>
      </c>
      <c r="H35" s="56">
        <v>227626.68</v>
      </c>
      <c r="L35" s="273">
        <v>36827.5</v>
      </c>
      <c r="M35" s="273">
        <v>256380</v>
      </c>
      <c r="N35" s="273">
        <v>357.5</v>
      </c>
      <c r="R35" s="56">
        <v>459399.49</v>
      </c>
      <c r="S35" s="100">
        <v>32223.52</v>
      </c>
      <c r="W35" s="100">
        <v>103048</v>
      </c>
      <c r="X35" s="100">
        <v>3880.29</v>
      </c>
      <c r="Y35" s="124">
        <v>134704</v>
      </c>
      <c r="AB35" s="124">
        <v>90101.82</v>
      </c>
      <c r="AC35" s="124">
        <v>28733.56</v>
      </c>
    </row>
    <row r="36" spans="1:29" x14ac:dyDescent="0.2">
      <c r="A36" s="56" t="s">
        <v>1824</v>
      </c>
      <c r="B36" s="123">
        <v>99414.83</v>
      </c>
      <c r="C36" s="123">
        <v>1876</v>
      </c>
      <c r="D36" s="123">
        <v>51507.28</v>
      </c>
      <c r="G36" s="56">
        <v>712902.48</v>
      </c>
      <c r="H36" s="56">
        <v>151990.75</v>
      </c>
      <c r="L36" s="273">
        <v>26514.94</v>
      </c>
      <c r="N36" s="273">
        <v>136.69999999999999</v>
      </c>
      <c r="O36" s="56">
        <v>13761.1</v>
      </c>
      <c r="R36" s="56">
        <v>556569.79</v>
      </c>
      <c r="S36" s="100">
        <v>97900.160000000003</v>
      </c>
      <c r="T36" s="100">
        <v>45000</v>
      </c>
      <c r="W36" s="100">
        <v>185498.8</v>
      </c>
      <c r="Y36" s="124">
        <v>254318.8</v>
      </c>
      <c r="AB36" s="124">
        <v>52689.91</v>
      </c>
      <c r="AC36" s="124">
        <v>31838.29</v>
      </c>
    </row>
    <row r="37" spans="1:29" x14ac:dyDescent="0.2">
      <c r="A37" s="56" t="s">
        <v>1825</v>
      </c>
      <c r="B37" s="123">
        <v>132241.32</v>
      </c>
      <c r="C37" s="123">
        <v>2964.75</v>
      </c>
      <c r="D37" s="123">
        <v>123224.69</v>
      </c>
      <c r="G37" s="56">
        <v>316905.68</v>
      </c>
      <c r="H37" s="56">
        <v>190280.36</v>
      </c>
      <c r="L37" s="273">
        <v>14859.93</v>
      </c>
      <c r="N37" s="273">
        <v>146.5</v>
      </c>
      <c r="Q37" s="56">
        <v>1727.7</v>
      </c>
      <c r="R37" s="56">
        <v>1714982.69</v>
      </c>
      <c r="S37" s="100">
        <v>141746.21</v>
      </c>
      <c r="T37" s="100">
        <v>20000</v>
      </c>
      <c r="W37" s="100">
        <v>223846</v>
      </c>
      <c r="X37" s="100">
        <v>6629.71</v>
      </c>
      <c r="Y37" s="124">
        <v>297906</v>
      </c>
      <c r="AB37" s="124">
        <v>104728.98</v>
      </c>
      <c r="AC37" s="124">
        <v>53164.43</v>
      </c>
    </row>
    <row r="38" spans="1:29" x14ac:dyDescent="0.2">
      <c r="A38" s="56" t="s">
        <v>1826</v>
      </c>
      <c r="B38" s="123">
        <v>72856.3</v>
      </c>
      <c r="C38" s="123">
        <v>0</v>
      </c>
      <c r="D38" s="123">
        <v>97708.79</v>
      </c>
      <c r="G38" s="56">
        <v>1079400.8500000001</v>
      </c>
      <c r="H38" s="56">
        <v>170501.64</v>
      </c>
      <c r="L38" s="273">
        <v>26345.64</v>
      </c>
      <c r="N38" s="273">
        <v>151</v>
      </c>
      <c r="O38" s="56">
        <v>5400</v>
      </c>
      <c r="R38" s="56">
        <v>2179663.7000000002</v>
      </c>
      <c r="S38" s="100">
        <v>152697.9</v>
      </c>
      <c r="T38" s="100">
        <v>20000</v>
      </c>
      <c r="W38" s="100">
        <v>211707</v>
      </c>
      <c r="Y38" s="124">
        <v>309607</v>
      </c>
      <c r="AB38" s="124">
        <v>77681.11</v>
      </c>
      <c r="AC38" s="124">
        <v>58754.5</v>
      </c>
    </row>
    <row r="39" spans="1:29" x14ac:dyDescent="0.2">
      <c r="A39" s="56" t="s">
        <v>1827</v>
      </c>
      <c r="B39" s="123">
        <v>556231.51</v>
      </c>
      <c r="C39" s="123">
        <v>1008.5</v>
      </c>
      <c r="D39" s="123">
        <v>11430.78</v>
      </c>
      <c r="G39" s="56">
        <v>-3830354.47</v>
      </c>
      <c r="H39" s="56">
        <v>-3897599.71</v>
      </c>
      <c r="L39" s="273">
        <v>31330.73</v>
      </c>
      <c r="N39" s="273">
        <v>0</v>
      </c>
      <c r="R39" s="56">
        <v>1994257.35</v>
      </c>
      <c r="S39" s="100">
        <v>147891.81</v>
      </c>
      <c r="W39" s="100">
        <v>86550</v>
      </c>
      <c r="X39" s="100">
        <v>3000</v>
      </c>
      <c r="Y39" s="124">
        <v>191712.5</v>
      </c>
      <c r="AB39" s="124">
        <v>74791.25</v>
      </c>
      <c r="AC39" s="124">
        <v>8467917.9600000009</v>
      </c>
    </row>
    <row r="40" spans="1:29" x14ac:dyDescent="0.2">
      <c r="A40" s="56" t="s">
        <v>1828</v>
      </c>
      <c r="B40" s="123">
        <v>352046.21</v>
      </c>
      <c r="C40" s="123">
        <v>100</v>
      </c>
      <c r="D40" s="123">
        <v>83376.09</v>
      </c>
      <c r="G40" s="56">
        <v>796696.81</v>
      </c>
      <c r="H40" s="56">
        <v>354466.44</v>
      </c>
      <c r="L40" s="273">
        <v>31081.77</v>
      </c>
      <c r="M40" s="273">
        <v>249260</v>
      </c>
      <c r="N40" s="273">
        <v>160.83000000000001</v>
      </c>
      <c r="O40" s="56">
        <v>10000</v>
      </c>
      <c r="R40" s="56">
        <v>1560653.49</v>
      </c>
      <c r="S40" s="100">
        <v>126427.09</v>
      </c>
      <c r="W40" s="100">
        <v>269407</v>
      </c>
      <c r="X40" s="100">
        <v>7564.91</v>
      </c>
      <c r="Y40" s="124">
        <v>353936</v>
      </c>
      <c r="AB40" s="124">
        <v>78471.88</v>
      </c>
      <c r="AC40" s="124">
        <v>54273.19</v>
      </c>
    </row>
    <row r="41" spans="1:29" x14ac:dyDescent="0.2">
      <c r="A41" s="56" t="s">
        <v>1907</v>
      </c>
      <c r="B41" s="123">
        <v>279053.34999999998</v>
      </c>
      <c r="C41" s="123">
        <v>0</v>
      </c>
      <c r="D41" s="123">
        <v>31162.73</v>
      </c>
      <c r="G41" s="56">
        <v>708819.71</v>
      </c>
      <c r="H41" s="56">
        <v>185593.67</v>
      </c>
      <c r="L41" s="273">
        <v>29711.040000000001</v>
      </c>
      <c r="M41" s="273">
        <v>35000</v>
      </c>
      <c r="N41" s="273">
        <v>145</v>
      </c>
      <c r="Q41" s="56">
        <v>-23800</v>
      </c>
      <c r="R41" s="56">
        <v>1367149.29</v>
      </c>
      <c r="S41" s="100">
        <v>137405.9</v>
      </c>
      <c r="U41" s="100">
        <v>0.04</v>
      </c>
      <c r="W41" s="100">
        <v>209541</v>
      </c>
      <c r="X41" s="100">
        <v>5000</v>
      </c>
      <c r="Y41" s="124">
        <v>287981</v>
      </c>
      <c r="AB41" s="124">
        <v>93765.79</v>
      </c>
      <c r="AC41" s="124">
        <v>37132.74</v>
      </c>
    </row>
    <row r="42" spans="1:29" x14ac:dyDescent="0.2">
      <c r="A42" s="56" t="s">
        <v>1829</v>
      </c>
      <c r="B42" s="123">
        <v>570416.02</v>
      </c>
      <c r="C42" s="123">
        <v>0</v>
      </c>
      <c r="D42" s="123">
        <v>70989.240000000005</v>
      </c>
      <c r="G42" s="56">
        <v>817085.6</v>
      </c>
      <c r="H42" s="56">
        <v>197166.81</v>
      </c>
      <c r="L42" s="273">
        <v>30691.88</v>
      </c>
      <c r="N42" s="273">
        <v>8412.8700000000008</v>
      </c>
      <c r="O42" s="56">
        <v>98867.58</v>
      </c>
      <c r="Q42" s="56">
        <v>17462.28</v>
      </c>
      <c r="R42" s="56">
        <v>1747176.74</v>
      </c>
      <c r="S42" s="100">
        <v>472710.38</v>
      </c>
      <c r="T42" s="100">
        <v>1132.42</v>
      </c>
      <c r="W42" s="100">
        <v>162016.79999999999</v>
      </c>
      <c r="X42" s="100">
        <v>600</v>
      </c>
      <c r="Y42" s="124">
        <v>357156.8</v>
      </c>
      <c r="AB42" s="124">
        <v>54583.040000000001</v>
      </c>
      <c r="AC42" s="124">
        <v>29450.61</v>
      </c>
    </row>
    <row r="43" spans="1:29" x14ac:dyDescent="0.2">
      <c r="A43" s="56" t="s">
        <v>1830</v>
      </c>
      <c r="B43" s="123">
        <v>780042.03</v>
      </c>
      <c r="C43" s="123">
        <v>0</v>
      </c>
      <c r="D43" s="123">
        <v>264250.39</v>
      </c>
      <c r="G43" s="56">
        <v>421524.1</v>
      </c>
      <c r="H43" s="56">
        <v>159447.09</v>
      </c>
      <c r="K43" s="273">
        <v>0</v>
      </c>
      <c r="L43" s="273">
        <v>57580.4</v>
      </c>
      <c r="N43" s="273">
        <v>105</v>
      </c>
      <c r="Q43" s="56">
        <v>11900.97</v>
      </c>
      <c r="R43" s="56">
        <v>2580473.12</v>
      </c>
      <c r="S43" s="100">
        <v>700197.61</v>
      </c>
      <c r="U43" s="100">
        <v>34.28</v>
      </c>
      <c r="W43" s="100">
        <v>216091</v>
      </c>
      <c r="X43" s="100">
        <v>1250</v>
      </c>
      <c r="Y43" s="124">
        <v>407225</v>
      </c>
      <c r="AB43" s="124">
        <v>264197.26</v>
      </c>
      <c r="AC43" s="124">
        <v>40110.15</v>
      </c>
    </row>
    <row r="44" spans="1:29" x14ac:dyDescent="0.2">
      <c r="A44" s="56" t="s">
        <v>1831</v>
      </c>
      <c r="B44" s="123">
        <v>852142.1</v>
      </c>
      <c r="C44" s="123">
        <v>0</v>
      </c>
      <c r="D44" s="123">
        <v>109745.51</v>
      </c>
      <c r="G44" s="56">
        <v>264296.15999999997</v>
      </c>
      <c r="H44" s="56">
        <v>146202.75</v>
      </c>
      <c r="L44" s="273">
        <v>34820.54</v>
      </c>
      <c r="N44" s="273">
        <v>0</v>
      </c>
      <c r="Q44" s="56">
        <v>4242.8</v>
      </c>
      <c r="R44" s="56">
        <v>1682922.85</v>
      </c>
      <c r="S44" s="100">
        <v>452615.46</v>
      </c>
      <c r="W44" s="100">
        <v>171780</v>
      </c>
      <c r="X44" s="100">
        <v>1118</v>
      </c>
      <c r="Y44" s="124">
        <v>297502</v>
      </c>
      <c r="AB44" s="124">
        <v>89480.38</v>
      </c>
      <c r="AC44" s="124">
        <v>24041.34</v>
      </c>
    </row>
    <row r="45" spans="1:29" x14ac:dyDescent="0.2">
      <c r="A45" s="56" t="s">
        <v>1832</v>
      </c>
      <c r="B45" s="123">
        <v>317853.26</v>
      </c>
      <c r="C45" s="123">
        <v>0</v>
      </c>
      <c r="D45" s="123">
        <v>45604.62</v>
      </c>
      <c r="G45" s="56">
        <v>458110.14</v>
      </c>
      <c r="H45" s="56">
        <v>65056.65</v>
      </c>
      <c r="L45" s="273">
        <v>21004.21</v>
      </c>
      <c r="R45" s="56">
        <v>1664645.88</v>
      </c>
      <c r="S45" s="100">
        <v>238785.84</v>
      </c>
      <c r="W45" s="100">
        <v>121275</v>
      </c>
      <c r="X45" s="100">
        <v>1770</v>
      </c>
      <c r="Y45" s="124">
        <v>191695</v>
      </c>
      <c r="AB45" s="124">
        <v>54755.839999999997</v>
      </c>
      <c r="AC45" s="124">
        <v>30976.48</v>
      </c>
    </row>
    <row r="46" spans="1:29" x14ac:dyDescent="0.2">
      <c r="A46" s="56" t="s">
        <v>1833</v>
      </c>
      <c r="B46" s="123">
        <v>364636.77</v>
      </c>
      <c r="C46" s="123">
        <v>0</v>
      </c>
      <c r="D46" s="123">
        <v>130913</v>
      </c>
      <c r="G46" s="56">
        <v>3098435.96</v>
      </c>
      <c r="H46" s="56">
        <v>118382.18</v>
      </c>
      <c r="K46" s="273">
        <v>0</v>
      </c>
      <c r="L46" s="273">
        <v>65705.03</v>
      </c>
      <c r="N46" s="273">
        <v>152.31</v>
      </c>
      <c r="R46" s="56">
        <v>349948.56</v>
      </c>
      <c r="S46" s="100">
        <v>449658.63</v>
      </c>
      <c r="U46" s="100">
        <v>1072.94</v>
      </c>
      <c r="W46" s="100">
        <v>216055</v>
      </c>
      <c r="X46" s="100">
        <v>1800.1</v>
      </c>
      <c r="Y46" s="124">
        <v>323920</v>
      </c>
      <c r="AB46" s="124">
        <v>163563.37</v>
      </c>
      <c r="AC46" s="124">
        <v>40041.410000000003</v>
      </c>
    </row>
    <row r="47" spans="1:29" x14ac:dyDescent="0.2">
      <c r="A47" s="56" t="s">
        <v>1834</v>
      </c>
      <c r="B47" s="123">
        <v>794440.48</v>
      </c>
      <c r="C47" s="123">
        <v>0</v>
      </c>
      <c r="D47" s="123">
        <v>42166.11</v>
      </c>
      <c r="G47" s="56">
        <v>593908.42000000004</v>
      </c>
      <c r="H47" s="56">
        <v>72151.570000000007</v>
      </c>
      <c r="L47" s="273">
        <v>34570.959999999999</v>
      </c>
      <c r="R47" s="56">
        <v>1610762.41</v>
      </c>
      <c r="S47" s="100">
        <v>474816.18</v>
      </c>
      <c r="W47" s="100">
        <v>177774</v>
      </c>
      <c r="X47" s="100">
        <v>1500</v>
      </c>
      <c r="Y47" s="124">
        <v>327871</v>
      </c>
      <c r="AB47" s="124">
        <v>107978.56</v>
      </c>
      <c r="AC47" s="124">
        <v>28834.46</v>
      </c>
    </row>
    <row r="48" spans="1:29" x14ac:dyDescent="0.2">
      <c r="A48" s="56" t="s">
        <v>1835</v>
      </c>
      <c r="B48" s="123">
        <v>670512.67000000004</v>
      </c>
      <c r="C48" s="123">
        <v>0</v>
      </c>
      <c r="D48" s="123">
        <v>76523.14</v>
      </c>
      <c r="G48" s="56">
        <v>626131.21</v>
      </c>
      <c r="H48" s="56">
        <v>60861.21</v>
      </c>
      <c r="K48" s="273">
        <v>0</v>
      </c>
      <c r="L48" s="273">
        <v>32119.84</v>
      </c>
      <c r="R48" s="56">
        <v>2707380.46</v>
      </c>
      <c r="S48" s="100">
        <v>430966.07</v>
      </c>
      <c r="W48" s="100">
        <v>226450</v>
      </c>
      <c r="X48" s="100">
        <v>2310</v>
      </c>
      <c r="Y48" s="124">
        <v>376864</v>
      </c>
      <c r="AB48" s="124">
        <v>101164.3</v>
      </c>
      <c r="AC48" s="124">
        <v>35156.97</v>
      </c>
    </row>
    <row r="49" spans="1:31" x14ac:dyDescent="0.2">
      <c r="A49" s="56" t="s">
        <v>1908</v>
      </c>
      <c r="B49" s="123">
        <v>488511.99</v>
      </c>
      <c r="C49" s="123">
        <v>0</v>
      </c>
      <c r="D49" s="123">
        <v>39803.1</v>
      </c>
      <c r="G49" s="56">
        <v>585872.61</v>
      </c>
      <c r="H49" s="56">
        <v>155529.01</v>
      </c>
      <c r="L49" s="273">
        <v>20621.13</v>
      </c>
      <c r="N49" s="273">
        <v>120</v>
      </c>
      <c r="R49" s="56">
        <v>2321309.19</v>
      </c>
      <c r="S49" s="100">
        <v>209650.81</v>
      </c>
      <c r="W49" s="100">
        <v>151638.20000000001</v>
      </c>
      <c r="X49" s="100">
        <v>1500</v>
      </c>
      <c r="Y49" s="124">
        <v>185928.2</v>
      </c>
      <c r="Z49" s="124">
        <v>0</v>
      </c>
      <c r="AB49" s="124">
        <v>52393.760000000002</v>
      </c>
      <c r="AC49" s="124">
        <v>31961.53</v>
      </c>
    </row>
    <row r="50" spans="1:31" x14ac:dyDescent="0.2">
      <c r="A50" s="56" t="s">
        <v>1918</v>
      </c>
      <c r="B50" s="123">
        <v>682442.03</v>
      </c>
      <c r="C50" s="123">
        <v>0</v>
      </c>
      <c r="D50" s="123">
        <v>49146.32</v>
      </c>
      <c r="G50" s="56">
        <v>1378048.83</v>
      </c>
      <c r="H50" s="56">
        <v>207169.83</v>
      </c>
      <c r="K50" s="273">
        <v>0</v>
      </c>
      <c r="L50" s="273">
        <v>27592.91</v>
      </c>
      <c r="Q50" s="56">
        <v>745</v>
      </c>
      <c r="R50" s="56">
        <v>991778.49</v>
      </c>
      <c r="S50" s="100">
        <v>215149.23</v>
      </c>
      <c r="U50" s="100">
        <v>30.7</v>
      </c>
      <c r="W50" s="100">
        <v>139214</v>
      </c>
      <c r="X50" s="100">
        <v>1500</v>
      </c>
      <c r="Y50" s="124">
        <v>168434</v>
      </c>
      <c r="AA50" s="124">
        <v>700</v>
      </c>
      <c r="AB50" s="124">
        <v>75448.179999999993</v>
      </c>
      <c r="AC50" s="124">
        <v>33361.279999999999</v>
      </c>
    </row>
    <row r="51" spans="1:31" x14ac:dyDescent="0.2">
      <c r="A51" s="56" t="s">
        <v>1919</v>
      </c>
      <c r="B51" s="123">
        <v>268581.37</v>
      </c>
      <c r="C51" s="123">
        <v>0</v>
      </c>
      <c r="D51" s="123">
        <v>87671.34</v>
      </c>
      <c r="G51" s="56">
        <v>2801835.56</v>
      </c>
      <c r="H51" s="56">
        <v>75873.38</v>
      </c>
      <c r="K51" s="273">
        <v>0</v>
      </c>
      <c r="L51" s="273">
        <v>37395.58</v>
      </c>
      <c r="N51" s="273">
        <v>0</v>
      </c>
      <c r="R51" s="56">
        <v>667821.93000000005</v>
      </c>
      <c r="S51" s="100">
        <v>210247.64</v>
      </c>
      <c r="U51" s="100">
        <v>30.44</v>
      </c>
      <c r="W51" s="100">
        <v>182417</v>
      </c>
      <c r="X51" s="100">
        <v>1500</v>
      </c>
      <c r="Y51" s="124">
        <v>203957</v>
      </c>
      <c r="AB51" s="124">
        <v>94756.24</v>
      </c>
      <c r="AC51" s="124">
        <v>34792.86</v>
      </c>
    </row>
    <row r="52" spans="1:31" x14ac:dyDescent="0.2">
      <c r="A52" s="56" t="s">
        <v>1836</v>
      </c>
      <c r="B52" s="123">
        <v>336952.1</v>
      </c>
      <c r="C52" s="123">
        <v>38362</v>
      </c>
      <c r="D52" s="123">
        <v>14517.25</v>
      </c>
      <c r="G52" s="56">
        <v>890091.71</v>
      </c>
      <c r="H52" s="56">
        <v>190033.91</v>
      </c>
      <c r="K52" s="273">
        <v>21500</v>
      </c>
      <c r="L52" s="273">
        <v>16483.97</v>
      </c>
      <c r="N52" s="273">
        <v>2388</v>
      </c>
      <c r="R52" s="56">
        <v>2139773.89</v>
      </c>
      <c r="S52" s="100">
        <v>65349.87</v>
      </c>
      <c r="W52" s="100">
        <v>113085</v>
      </c>
      <c r="Y52" s="124">
        <v>113085</v>
      </c>
      <c r="AB52" s="124">
        <v>54022.48</v>
      </c>
      <c r="AC52" s="124">
        <v>36456.160000000003</v>
      </c>
      <c r="AE52" s="124">
        <v>1055</v>
      </c>
    </row>
    <row r="53" spans="1:31" x14ac:dyDescent="0.2">
      <c r="A53" s="56" t="s">
        <v>1837</v>
      </c>
      <c r="B53" s="123">
        <v>296470.48</v>
      </c>
      <c r="C53" s="123">
        <v>75108</v>
      </c>
      <c r="D53" s="123">
        <v>17593.650000000001</v>
      </c>
      <c r="G53" s="56">
        <v>407938.45</v>
      </c>
      <c r="H53" s="56">
        <v>146264.94</v>
      </c>
      <c r="K53" s="273">
        <v>6000</v>
      </c>
      <c r="L53" s="273">
        <v>13000.47</v>
      </c>
      <c r="N53" s="273">
        <v>972</v>
      </c>
      <c r="R53" s="56">
        <v>293207.49</v>
      </c>
      <c r="S53" s="100">
        <v>26231.32</v>
      </c>
      <c r="W53" s="100">
        <v>79854</v>
      </c>
      <c r="Y53" s="124">
        <v>79854</v>
      </c>
      <c r="AB53" s="124">
        <v>25936.79</v>
      </c>
      <c r="AC53" s="124">
        <v>16810.37</v>
      </c>
    </row>
    <row r="54" spans="1:31" x14ac:dyDescent="0.2">
      <c r="A54" s="56" t="s">
        <v>1838</v>
      </c>
      <c r="B54" s="123">
        <v>199496.33</v>
      </c>
      <c r="C54" s="123">
        <v>44786</v>
      </c>
      <c r="D54" s="123">
        <v>38408.42</v>
      </c>
      <c r="G54" s="56">
        <v>918734.56</v>
      </c>
      <c r="H54" s="56">
        <v>140810.62</v>
      </c>
      <c r="K54" s="273">
        <v>3730</v>
      </c>
      <c r="L54" s="273">
        <v>25606.19</v>
      </c>
      <c r="N54" s="273">
        <v>9581</v>
      </c>
      <c r="Q54" s="56">
        <v>-85.13</v>
      </c>
      <c r="R54" s="56">
        <v>1946315.03</v>
      </c>
      <c r="S54" s="100">
        <v>175735.78</v>
      </c>
      <c r="W54" s="100">
        <v>86359</v>
      </c>
      <c r="Y54" s="124">
        <v>155519</v>
      </c>
      <c r="AB54" s="124">
        <v>78446.41</v>
      </c>
      <c r="AC54" s="124">
        <v>53676.99</v>
      </c>
      <c r="AE54" s="124">
        <v>150.5</v>
      </c>
    </row>
    <row r="55" spans="1:31" x14ac:dyDescent="0.2">
      <c r="A55" s="56" t="s">
        <v>1839</v>
      </c>
      <c r="B55" s="123">
        <v>564640.28</v>
      </c>
      <c r="C55" s="123">
        <v>81814.5</v>
      </c>
      <c r="D55" s="123">
        <v>77037.36</v>
      </c>
      <c r="G55" s="56">
        <v>890619.71</v>
      </c>
      <c r="H55" s="56">
        <v>411303.05</v>
      </c>
      <c r="K55" s="273">
        <v>10900</v>
      </c>
      <c r="L55" s="273">
        <v>50928.84</v>
      </c>
      <c r="N55" s="273">
        <v>6227</v>
      </c>
      <c r="R55" s="56">
        <v>2217512.62</v>
      </c>
      <c r="S55" s="100">
        <v>287824.48</v>
      </c>
      <c r="W55" s="100">
        <v>248030</v>
      </c>
      <c r="Y55" s="124">
        <v>309170</v>
      </c>
      <c r="AB55" s="124">
        <v>112017.62</v>
      </c>
      <c r="AC55" s="124">
        <v>64325.95</v>
      </c>
    </row>
    <row r="56" spans="1:31" x14ac:dyDescent="0.2">
      <c r="A56" s="56" t="s">
        <v>1840</v>
      </c>
      <c r="B56" s="123">
        <v>472909.41</v>
      </c>
      <c r="C56" s="123">
        <v>89604.5</v>
      </c>
      <c r="D56" s="123">
        <v>57510.28</v>
      </c>
      <c r="G56" s="56">
        <v>833172.98</v>
      </c>
      <c r="H56" s="56">
        <v>143712.98000000001</v>
      </c>
      <c r="K56" s="273">
        <v>5900</v>
      </c>
      <c r="L56" s="273">
        <v>32758.86</v>
      </c>
      <c r="N56" s="273">
        <v>6661</v>
      </c>
      <c r="R56" s="56">
        <v>1921030.3</v>
      </c>
      <c r="S56" s="100">
        <v>268545.93</v>
      </c>
      <c r="W56" s="100">
        <v>173710</v>
      </c>
      <c r="Y56" s="124">
        <v>238690</v>
      </c>
      <c r="AB56" s="124">
        <v>101418.66</v>
      </c>
      <c r="AC56" s="124">
        <v>60129.05</v>
      </c>
    </row>
    <row r="57" spans="1:31" x14ac:dyDescent="0.2">
      <c r="A57" s="56" t="s">
        <v>1841</v>
      </c>
      <c r="B57" s="123">
        <v>303814.28999999998</v>
      </c>
      <c r="C57" s="123">
        <v>30641</v>
      </c>
      <c r="D57" s="123">
        <v>58054.42</v>
      </c>
      <c r="G57" s="56">
        <v>760305.24</v>
      </c>
      <c r="H57" s="56">
        <v>197283.16</v>
      </c>
      <c r="K57" s="273">
        <v>4566</v>
      </c>
      <c r="L57" s="273">
        <v>29689.29</v>
      </c>
      <c r="N57" s="273">
        <v>1288</v>
      </c>
      <c r="Q57" s="56">
        <v>-2679.19</v>
      </c>
      <c r="R57" s="56">
        <v>1915444.77</v>
      </c>
      <c r="S57" s="100">
        <v>217781.56</v>
      </c>
      <c r="W57" s="100">
        <v>234412</v>
      </c>
      <c r="Y57" s="124">
        <v>292852</v>
      </c>
      <c r="AB57" s="124">
        <v>75266.789999999994</v>
      </c>
      <c r="AC57" s="124">
        <v>61430.45</v>
      </c>
    </row>
    <row r="58" spans="1:31" x14ac:dyDescent="0.2">
      <c r="A58" s="56" t="s">
        <v>1842</v>
      </c>
      <c r="B58" s="123">
        <v>167224.48000000001</v>
      </c>
      <c r="C58" s="123">
        <v>34927.5</v>
      </c>
      <c r="D58" s="123">
        <v>17556.849999999999</v>
      </c>
      <c r="G58" s="56">
        <v>732092.59</v>
      </c>
      <c r="H58" s="56">
        <v>190125.07</v>
      </c>
      <c r="K58" s="273">
        <v>12904</v>
      </c>
      <c r="L58" s="273">
        <v>18853.59</v>
      </c>
      <c r="N58" s="273">
        <v>1879</v>
      </c>
      <c r="Q58" s="56">
        <v>-24.34</v>
      </c>
      <c r="R58" s="56">
        <v>1650781.62</v>
      </c>
      <c r="S58" s="100">
        <v>115392.48</v>
      </c>
      <c r="W58" s="100">
        <v>90237</v>
      </c>
      <c r="Y58" s="124">
        <v>141756</v>
      </c>
      <c r="AB58" s="124">
        <v>59517.43</v>
      </c>
      <c r="AC58" s="124">
        <v>53318.48</v>
      </c>
    </row>
    <row r="59" spans="1:31" x14ac:dyDescent="0.2">
      <c r="A59" s="56" t="s">
        <v>1843</v>
      </c>
      <c r="B59" s="123">
        <v>118960.98</v>
      </c>
      <c r="C59" s="123">
        <v>45429</v>
      </c>
      <c r="D59" s="123">
        <v>32667.45</v>
      </c>
      <c r="G59" s="56">
        <v>957054.32</v>
      </c>
      <c r="H59" s="56">
        <v>162165.54</v>
      </c>
      <c r="K59" s="273">
        <v>1020</v>
      </c>
      <c r="L59" s="273">
        <v>28622.75</v>
      </c>
      <c r="N59" s="273">
        <v>1525</v>
      </c>
      <c r="Q59" s="56">
        <v>-108.11</v>
      </c>
      <c r="R59" s="56">
        <v>2032099.69</v>
      </c>
      <c r="S59" s="100">
        <v>214159.72</v>
      </c>
      <c r="W59" s="100">
        <v>112413</v>
      </c>
      <c r="Y59" s="124">
        <v>196133</v>
      </c>
      <c r="AB59" s="124">
        <v>50519.18</v>
      </c>
      <c r="AC59" s="124">
        <v>56289.15</v>
      </c>
      <c r="AE59" s="124">
        <v>1270</v>
      </c>
    </row>
    <row r="60" spans="1:31" x14ac:dyDescent="0.2">
      <c r="A60" s="56" t="s">
        <v>1844</v>
      </c>
      <c r="B60" s="123">
        <v>196493.95</v>
      </c>
      <c r="C60" s="123">
        <v>113645</v>
      </c>
      <c r="D60" s="123">
        <v>41950</v>
      </c>
      <c r="G60" s="56">
        <v>1538589.16</v>
      </c>
      <c r="H60" s="56">
        <v>161017.63</v>
      </c>
      <c r="K60" s="273">
        <v>24200</v>
      </c>
      <c r="L60" s="273">
        <v>53701.24</v>
      </c>
      <c r="N60" s="273">
        <v>9202</v>
      </c>
      <c r="R60" s="56">
        <v>1174038.5</v>
      </c>
      <c r="S60" s="100">
        <v>393214.38</v>
      </c>
      <c r="W60" s="100">
        <v>155190</v>
      </c>
      <c r="Y60" s="124">
        <v>255070</v>
      </c>
      <c r="AB60" s="124">
        <v>152721.46</v>
      </c>
      <c r="AC60" s="124">
        <v>63421.75</v>
      </c>
    </row>
    <row r="61" spans="1:31" x14ac:dyDescent="0.2">
      <c r="A61" s="56" t="s">
        <v>1845</v>
      </c>
      <c r="B61" s="123">
        <v>784215.85</v>
      </c>
      <c r="C61" s="123">
        <v>267794.5</v>
      </c>
      <c r="D61" s="123">
        <v>62590.39</v>
      </c>
      <c r="G61" s="56">
        <v>1074641.1399999999</v>
      </c>
      <c r="H61" s="56">
        <v>599750.37</v>
      </c>
      <c r="K61" s="273">
        <v>14500</v>
      </c>
      <c r="L61" s="273">
        <v>59802.59</v>
      </c>
      <c r="N61" s="273">
        <v>9351</v>
      </c>
      <c r="R61" s="56">
        <v>3795531.45</v>
      </c>
      <c r="S61" s="100">
        <v>420026.66</v>
      </c>
      <c r="W61" s="100">
        <v>278971</v>
      </c>
      <c r="Y61" s="124">
        <v>393177</v>
      </c>
      <c r="AB61" s="124">
        <v>108963.23</v>
      </c>
      <c r="AC61" s="124">
        <v>133958.39999999999</v>
      </c>
    </row>
    <row r="62" spans="1:31" x14ac:dyDescent="0.2">
      <c r="A62" s="56" t="s">
        <v>1846</v>
      </c>
      <c r="B62" s="123">
        <v>86224.28</v>
      </c>
      <c r="C62" s="123">
        <v>80502</v>
      </c>
      <c r="D62" s="123">
        <v>38547</v>
      </c>
      <c r="G62" s="56">
        <v>552826.69999999995</v>
      </c>
      <c r="H62" s="56">
        <v>197012.14</v>
      </c>
      <c r="K62" s="273">
        <v>7240</v>
      </c>
      <c r="L62" s="273">
        <v>35594.04</v>
      </c>
      <c r="N62" s="273">
        <v>4550.22</v>
      </c>
      <c r="Q62" s="56">
        <v>-630</v>
      </c>
      <c r="R62" s="56">
        <v>1606269.64</v>
      </c>
      <c r="S62" s="100">
        <v>216472.09</v>
      </c>
      <c r="W62" s="100">
        <v>131005</v>
      </c>
      <c r="Y62" s="124">
        <v>195585</v>
      </c>
      <c r="AB62" s="124">
        <v>114835.29</v>
      </c>
      <c r="AC62" s="124">
        <v>63057.08</v>
      </c>
      <c r="AE62" s="124">
        <v>387</v>
      </c>
    </row>
    <row r="63" spans="1:31" x14ac:dyDescent="0.2">
      <c r="A63" s="56" t="s">
        <v>1847</v>
      </c>
      <c r="B63" s="123">
        <v>198563.64</v>
      </c>
      <c r="C63" s="123">
        <v>115325.5</v>
      </c>
      <c r="D63" s="123">
        <v>32729.65</v>
      </c>
      <c r="G63" s="56">
        <v>521838.74</v>
      </c>
      <c r="H63" s="56">
        <v>147838.51999999999</v>
      </c>
      <c r="K63" s="273">
        <v>3700</v>
      </c>
      <c r="L63" s="273">
        <v>39649.629999999997</v>
      </c>
      <c r="N63" s="273">
        <v>11156.91</v>
      </c>
      <c r="Q63" s="56">
        <v>-214.2</v>
      </c>
      <c r="R63" s="56">
        <v>2640334.33</v>
      </c>
      <c r="S63" s="100">
        <v>139711.22</v>
      </c>
      <c r="W63" s="100">
        <v>167939</v>
      </c>
      <c r="Y63" s="124">
        <v>167939</v>
      </c>
      <c r="AB63" s="124">
        <v>78734.649999999994</v>
      </c>
      <c r="AC63" s="124">
        <v>50030.19</v>
      </c>
      <c r="AE63" s="124">
        <v>1771</v>
      </c>
    </row>
    <row r="64" spans="1:31" x14ac:dyDescent="0.2">
      <c r="A64" s="56" t="s">
        <v>1909</v>
      </c>
      <c r="B64" s="123">
        <v>109337.28</v>
      </c>
      <c r="C64" s="123">
        <v>52926</v>
      </c>
      <c r="D64" s="123">
        <v>7821.24</v>
      </c>
      <c r="G64" s="56">
        <v>1669896.4</v>
      </c>
      <c r="H64" s="56">
        <v>168567.63</v>
      </c>
      <c r="K64" s="273">
        <v>15840</v>
      </c>
      <c r="L64" s="273">
        <v>22748.94</v>
      </c>
      <c r="N64" s="273">
        <v>2288</v>
      </c>
      <c r="Q64" s="56">
        <v>-15.66</v>
      </c>
      <c r="R64" s="56">
        <v>2029021.21</v>
      </c>
      <c r="S64" s="100">
        <v>68062.98</v>
      </c>
      <c r="W64" s="100">
        <v>101472</v>
      </c>
      <c r="Y64" s="124">
        <v>101472</v>
      </c>
      <c r="AB64" s="124">
        <v>58259.82</v>
      </c>
      <c r="AC64" s="124">
        <v>68015.67</v>
      </c>
      <c r="AE64" s="124">
        <v>1427.5</v>
      </c>
    </row>
    <row r="65" spans="1:32" x14ac:dyDescent="0.2">
      <c r="A65" s="56" t="s">
        <v>1848</v>
      </c>
      <c r="B65" s="123">
        <v>342988.89</v>
      </c>
      <c r="C65" s="123">
        <v>0</v>
      </c>
      <c r="D65" s="123">
        <v>20054.580000000002</v>
      </c>
      <c r="G65" s="56">
        <v>2419113.36</v>
      </c>
      <c r="H65" s="56">
        <v>1194.6300000000001</v>
      </c>
      <c r="K65" s="273">
        <v>14805</v>
      </c>
      <c r="L65" s="273">
        <v>21750</v>
      </c>
      <c r="N65" s="273">
        <v>0</v>
      </c>
      <c r="Q65" s="56">
        <v>268</v>
      </c>
      <c r="R65" s="56">
        <v>849648.43</v>
      </c>
      <c r="S65" s="100">
        <v>50866.87</v>
      </c>
      <c r="W65" s="100">
        <v>228396</v>
      </c>
      <c r="X65" s="100">
        <v>21000</v>
      </c>
      <c r="Y65" s="124">
        <v>229396</v>
      </c>
      <c r="AB65" s="124">
        <v>67342.05</v>
      </c>
      <c r="AC65" s="124">
        <v>24150.65</v>
      </c>
    </row>
    <row r="66" spans="1:32" x14ac:dyDescent="0.2">
      <c r="A66" s="56" t="s">
        <v>1849</v>
      </c>
      <c r="B66" s="123">
        <v>525617.19999999995</v>
      </c>
      <c r="C66" s="123">
        <v>0</v>
      </c>
      <c r="D66" s="123">
        <v>17514.16</v>
      </c>
      <c r="G66" s="56">
        <v>673650.9</v>
      </c>
      <c r="H66" s="56">
        <v>31220.53</v>
      </c>
      <c r="K66" s="273">
        <v>7000</v>
      </c>
      <c r="N66" s="273">
        <v>0</v>
      </c>
      <c r="Q66" s="56">
        <v>-50621.01</v>
      </c>
      <c r="R66" s="56">
        <v>236925.61</v>
      </c>
      <c r="S66" s="100">
        <v>57314.21</v>
      </c>
      <c r="T66" s="100">
        <v>28800</v>
      </c>
      <c r="W66" s="100">
        <v>202365</v>
      </c>
      <c r="X66" s="100">
        <v>21500</v>
      </c>
      <c r="Y66" s="124">
        <v>203865</v>
      </c>
      <c r="AB66" s="124">
        <v>61603.68</v>
      </c>
      <c r="AC66" s="124">
        <v>31306.68</v>
      </c>
    </row>
    <row r="67" spans="1:32" x14ac:dyDescent="0.2">
      <c r="A67" s="56" t="s">
        <v>1850</v>
      </c>
      <c r="B67" s="123">
        <v>253533.72</v>
      </c>
      <c r="C67" s="123">
        <v>0</v>
      </c>
      <c r="D67" s="123">
        <v>85678.03</v>
      </c>
      <c r="G67" s="56">
        <v>666139.67000000004</v>
      </c>
      <c r="H67" s="56">
        <v>56094.080000000002</v>
      </c>
      <c r="K67" s="273">
        <v>8600</v>
      </c>
      <c r="L67" s="273">
        <v>27616.47</v>
      </c>
      <c r="N67" s="273">
        <v>0</v>
      </c>
      <c r="R67" s="56">
        <v>1982889.72</v>
      </c>
      <c r="S67" s="100">
        <v>70353.64</v>
      </c>
      <c r="W67" s="100">
        <v>193939.5</v>
      </c>
      <c r="X67" s="100">
        <v>21500</v>
      </c>
      <c r="Y67" s="124">
        <v>227359.5</v>
      </c>
      <c r="AB67" s="124">
        <v>90239.18</v>
      </c>
      <c r="AC67" s="124">
        <v>25924.65</v>
      </c>
    </row>
    <row r="68" spans="1:32" x14ac:dyDescent="0.2">
      <c r="A68" s="56" t="s">
        <v>1851</v>
      </c>
      <c r="B68" s="123">
        <v>325677.53000000003</v>
      </c>
      <c r="C68" s="123">
        <v>0</v>
      </c>
      <c r="D68" s="123">
        <v>67358.570000000007</v>
      </c>
      <c r="G68" s="56">
        <v>829950.47</v>
      </c>
      <c r="H68" s="56">
        <v>66378.210000000006</v>
      </c>
      <c r="K68" s="273">
        <v>13370</v>
      </c>
      <c r="L68" s="273">
        <v>20080.79</v>
      </c>
      <c r="N68" s="273">
        <v>0</v>
      </c>
      <c r="Q68" s="56">
        <v>546.70000000000005</v>
      </c>
      <c r="R68" s="56">
        <v>2283492.7400000002</v>
      </c>
      <c r="S68" s="100">
        <v>71006.78</v>
      </c>
      <c r="W68" s="100">
        <v>195089</v>
      </c>
      <c r="X68" s="100">
        <v>21500</v>
      </c>
      <c r="Y68" s="124">
        <v>221289</v>
      </c>
      <c r="AB68" s="124">
        <v>79675.75</v>
      </c>
      <c r="AC68" s="124">
        <v>30639.05</v>
      </c>
    </row>
    <row r="69" spans="1:32" x14ac:dyDescent="0.2">
      <c r="A69" s="56" t="s">
        <v>1906</v>
      </c>
      <c r="B69" s="123">
        <v>196103.87</v>
      </c>
      <c r="C69" s="123">
        <v>0</v>
      </c>
      <c r="D69" s="123">
        <v>17020.009999999998</v>
      </c>
      <c r="G69" s="56">
        <v>2157475.73</v>
      </c>
      <c r="H69" s="56">
        <v>61806.67</v>
      </c>
      <c r="K69" s="273">
        <v>35748</v>
      </c>
      <c r="L69" s="273">
        <v>14749.04</v>
      </c>
      <c r="R69" s="56">
        <v>355552.49</v>
      </c>
      <c r="S69" s="100">
        <v>59676.65</v>
      </c>
      <c r="W69" s="100">
        <v>89966</v>
      </c>
      <c r="X69" s="100">
        <v>20000</v>
      </c>
      <c r="Y69" s="124">
        <v>121886</v>
      </c>
      <c r="AB69" s="124">
        <v>90289.66</v>
      </c>
      <c r="AC69" s="124">
        <v>26146.22</v>
      </c>
    </row>
    <row r="70" spans="1:32" x14ac:dyDescent="0.2">
      <c r="A70" s="56" t="s">
        <v>1852</v>
      </c>
      <c r="B70" s="123">
        <v>274738.90000000002</v>
      </c>
      <c r="C70" s="123">
        <v>45477</v>
      </c>
      <c r="D70" s="123">
        <v>25782.86</v>
      </c>
      <c r="G70" s="56">
        <v>156945.04999999999</v>
      </c>
      <c r="H70" s="56">
        <v>202028.54</v>
      </c>
      <c r="K70" s="273">
        <v>0</v>
      </c>
      <c r="N70" s="273">
        <v>407.93</v>
      </c>
      <c r="R70" s="56">
        <v>547255.34</v>
      </c>
      <c r="S70" s="100">
        <v>237128.05</v>
      </c>
      <c r="W70" s="100">
        <v>157423</v>
      </c>
      <c r="X70" s="100">
        <v>1500</v>
      </c>
      <c r="Y70" s="124">
        <v>196743</v>
      </c>
      <c r="AB70" s="124">
        <v>142923.9</v>
      </c>
      <c r="AC70" s="124">
        <v>18856.080000000002</v>
      </c>
    </row>
    <row r="71" spans="1:32" x14ac:dyDescent="0.2">
      <c r="A71" s="56" t="s">
        <v>1853</v>
      </c>
      <c r="B71" s="123">
        <v>857665.72</v>
      </c>
      <c r="C71" s="123">
        <v>84053</v>
      </c>
      <c r="D71" s="123">
        <v>44541.7</v>
      </c>
      <c r="G71" s="56">
        <v>369220.63</v>
      </c>
      <c r="H71" s="56">
        <v>207850.61</v>
      </c>
      <c r="K71" s="273">
        <v>0</v>
      </c>
      <c r="L71" s="273">
        <v>15200</v>
      </c>
      <c r="N71" s="273">
        <v>51.4</v>
      </c>
      <c r="R71" s="56">
        <v>2767861</v>
      </c>
      <c r="S71" s="100">
        <v>424365.63</v>
      </c>
      <c r="W71" s="100">
        <v>231500</v>
      </c>
      <c r="X71" s="100">
        <v>1500</v>
      </c>
      <c r="Y71" s="124">
        <v>375680</v>
      </c>
      <c r="AB71" s="124">
        <v>128487.19</v>
      </c>
      <c r="AC71" s="124">
        <v>44558.03</v>
      </c>
      <c r="AF71" s="124">
        <v>9050</v>
      </c>
    </row>
    <row r="72" spans="1:32" x14ac:dyDescent="0.2">
      <c r="A72" s="56" t="s">
        <v>1854</v>
      </c>
      <c r="B72" s="123">
        <v>229449.82</v>
      </c>
      <c r="C72" s="123">
        <v>0</v>
      </c>
      <c r="D72" s="123">
        <v>29781.43</v>
      </c>
      <c r="G72" s="56">
        <v>63988</v>
      </c>
      <c r="H72" s="56">
        <v>158551.84</v>
      </c>
      <c r="K72" s="273">
        <v>0</v>
      </c>
      <c r="L72" s="273">
        <v>23244</v>
      </c>
      <c r="N72" s="273">
        <v>129.75</v>
      </c>
      <c r="Q72" s="56">
        <v>5117.6499999999996</v>
      </c>
      <c r="R72" s="56">
        <v>432862.99</v>
      </c>
      <c r="S72" s="100">
        <v>144547.95000000001</v>
      </c>
      <c r="W72" s="100">
        <v>177625</v>
      </c>
      <c r="X72" s="100">
        <v>1000</v>
      </c>
      <c r="Y72" s="124">
        <v>178625</v>
      </c>
      <c r="AB72" s="124">
        <v>80586.23</v>
      </c>
      <c r="AC72" s="124">
        <v>17072.28</v>
      </c>
    </row>
    <row r="73" spans="1:32" x14ac:dyDescent="0.2">
      <c r="A73" s="56" t="s">
        <v>1855</v>
      </c>
      <c r="B73" s="123">
        <v>126906.42</v>
      </c>
      <c r="C73" s="123">
        <v>0</v>
      </c>
      <c r="D73" s="123">
        <v>26716.7</v>
      </c>
      <c r="G73" s="56">
        <v>395474.04</v>
      </c>
      <c r="H73" s="56">
        <v>118195.72</v>
      </c>
      <c r="K73" s="273">
        <v>0</v>
      </c>
      <c r="L73" s="273">
        <v>50337.01</v>
      </c>
      <c r="N73" s="273">
        <v>178.5</v>
      </c>
      <c r="R73" s="56">
        <v>923490.75</v>
      </c>
      <c r="S73" s="100">
        <v>117483.33</v>
      </c>
      <c r="W73" s="100">
        <v>224937</v>
      </c>
      <c r="X73" s="100">
        <v>2000</v>
      </c>
      <c r="Y73" s="124">
        <v>292707</v>
      </c>
      <c r="AB73" s="124">
        <v>98553.35</v>
      </c>
      <c r="AC73" s="124">
        <v>20797.8</v>
      </c>
    </row>
    <row r="74" spans="1:32" x14ac:dyDescent="0.2">
      <c r="A74" s="56" t="s">
        <v>1856</v>
      </c>
      <c r="B74" s="123">
        <v>222009.4</v>
      </c>
      <c r="C74" s="123">
        <v>0</v>
      </c>
      <c r="D74" s="123">
        <v>20222.900000000001</v>
      </c>
      <c r="G74" s="56">
        <v>106954.21</v>
      </c>
      <c r="H74" s="56">
        <v>163831.94</v>
      </c>
      <c r="K74" s="273">
        <v>0</v>
      </c>
      <c r="N74" s="273">
        <v>283.02</v>
      </c>
      <c r="R74" s="56">
        <v>599181.84</v>
      </c>
      <c r="S74" s="100">
        <v>151133.97</v>
      </c>
      <c r="W74" s="100">
        <v>163653</v>
      </c>
      <c r="X74" s="100">
        <v>1500</v>
      </c>
      <c r="Y74" s="124">
        <v>202483</v>
      </c>
      <c r="AA74" s="124">
        <v>2344</v>
      </c>
      <c r="AB74" s="124">
        <v>55550.86</v>
      </c>
      <c r="AC74" s="124">
        <v>13005.09</v>
      </c>
      <c r="AD74" s="124">
        <v>772.5</v>
      </c>
    </row>
    <row r="75" spans="1:32" x14ac:dyDescent="0.2">
      <c r="A75" s="56" t="s">
        <v>1857</v>
      </c>
      <c r="B75" s="123">
        <v>261406.25</v>
      </c>
      <c r="C75" s="123">
        <v>63832</v>
      </c>
      <c r="D75" s="123">
        <v>44937.93</v>
      </c>
      <c r="G75" s="56">
        <v>174321.49</v>
      </c>
      <c r="H75" s="56">
        <v>201507.62</v>
      </c>
      <c r="K75" s="273">
        <v>7800</v>
      </c>
      <c r="L75" s="273">
        <v>56780.84</v>
      </c>
      <c r="N75" s="273">
        <v>114.45</v>
      </c>
      <c r="Q75" s="56">
        <v>4002.41</v>
      </c>
      <c r="R75" s="56">
        <v>1832865.74</v>
      </c>
      <c r="S75" s="100">
        <v>235176.63</v>
      </c>
      <c r="W75" s="100">
        <v>217870</v>
      </c>
      <c r="Y75" s="124">
        <v>307240</v>
      </c>
      <c r="AB75" s="124">
        <v>98340.56</v>
      </c>
      <c r="AC75" s="124">
        <v>23279.38</v>
      </c>
    </row>
    <row r="76" spans="1:32" x14ac:dyDescent="0.2">
      <c r="A76" s="56" t="s">
        <v>1858</v>
      </c>
      <c r="B76" s="123">
        <v>206243.18</v>
      </c>
      <c r="C76" s="123">
        <v>0</v>
      </c>
      <c r="D76" s="123">
        <v>41952.46</v>
      </c>
      <c r="G76" s="56">
        <v>759009.63</v>
      </c>
      <c r="H76" s="56">
        <v>-24968.76</v>
      </c>
      <c r="L76" s="273">
        <v>26028.49</v>
      </c>
      <c r="N76" s="273">
        <v>7.9</v>
      </c>
      <c r="R76" s="56">
        <v>1701541.88</v>
      </c>
      <c r="S76" s="100">
        <v>207074.14</v>
      </c>
      <c r="W76" s="100">
        <v>143770</v>
      </c>
      <c r="Y76" s="124">
        <v>200600</v>
      </c>
      <c r="AB76" s="124">
        <v>60279.08</v>
      </c>
      <c r="AC76" s="124">
        <v>14410.06</v>
      </c>
    </row>
    <row r="77" spans="1:32" x14ac:dyDescent="0.2">
      <c r="A77" s="56" t="s">
        <v>1859</v>
      </c>
      <c r="B77" s="123">
        <v>303490.89</v>
      </c>
      <c r="C77" s="123">
        <v>0</v>
      </c>
      <c r="D77" s="123">
        <v>74411.960000000006</v>
      </c>
      <c r="G77" s="56">
        <v>1110697.54</v>
      </c>
      <c r="H77" s="56">
        <v>106557.68</v>
      </c>
      <c r="K77" s="273">
        <v>1500</v>
      </c>
      <c r="L77" s="273">
        <v>20360.29</v>
      </c>
      <c r="N77" s="273">
        <v>0.1</v>
      </c>
      <c r="Q77" s="56">
        <v>706.57</v>
      </c>
      <c r="R77" s="56">
        <v>2052419.41</v>
      </c>
      <c r="S77" s="100">
        <v>205435.55</v>
      </c>
      <c r="W77" s="100">
        <v>271166</v>
      </c>
      <c r="Y77" s="124">
        <v>361169</v>
      </c>
      <c r="AB77" s="124">
        <v>49299.49</v>
      </c>
      <c r="AC77" s="124">
        <v>4445.47</v>
      </c>
    </row>
    <row r="78" spans="1:32" x14ac:dyDescent="0.2">
      <c r="A78" s="56" t="s">
        <v>1860</v>
      </c>
      <c r="B78" s="123">
        <v>293965.49</v>
      </c>
      <c r="C78" s="123">
        <v>0</v>
      </c>
      <c r="D78" s="123">
        <v>15349.95</v>
      </c>
      <c r="G78" s="56">
        <v>308216.98</v>
      </c>
      <c r="H78" s="56">
        <v>-44037.919999999998</v>
      </c>
      <c r="K78" s="273">
        <v>500</v>
      </c>
      <c r="L78" s="273">
        <v>37459.160000000003</v>
      </c>
      <c r="N78" s="273">
        <v>9</v>
      </c>
      <c r="R78" s="56">
        <v>2038156.59</v>
      </c>
      <c r="S78" s="100">
        <v>244438.38</v>
      </c>
      <c r="W78" s="100">
        <v>71200</v>
      </c>
      <c r="Y78" s="124">
        <v>141880</v>
      </c>
      <c r="AB78" s="124">
        <v>188323.11</v>
      </c>
      <c r="AC78" s="124">
        <v>9923.16</v>
      </c>
      <c r="AF78" s="124">
        <v>2100</v>
      </c>
    </row>
    <row r="79" spans="1:32" x14ac:dyDescent="0.2">
      <c r="A79" s="56" t="s">
        <v>1861</v>
      </c>
      <c r="B79" s="123">
        <v>628816.19999999995</v>
      </c>
      <c r="C79" s="123">
        <v>0</v>
      </c>
      <c r="D79" s="123">
        <v>12734</v>
      </c>
      <c r="G79" s="56">
        <v>867148.84</v>
      </c>
      <c r="H79" s="56">
        <v>16233.8</v>
      </c>
      <c r="L79" s="273">
        <v>67289.66</v>
      </c>
      <c r="N79" s="273">
        <v>6</v>
      </c>
      <c r="Q79" s="56">
        <v>6470</v>
      </c>
      <c r="R79" s="56">
        <v>2089445.48</v>
      </c>
      <c r="S79" s="100">
        <v>244746.2</v>
      </c>
      <c r="W79" s="100">
        <v>205793</v>
      </c>
      <c r="X79" s="100">
        <v>1740</v>
      </c>
      <c r="Y79" s="124">
        <v>239543</v>
      </c>
      <c r="AB79" s="124">
        <v>47912</v>
      </c>
      <c r="AC79" s="124">
        <v>24222.66</v>
      </c>
      <c r="AD79" s="124">
        <v>4625</v>
      </c>
    </row>
    <row r="80" spans="1:32" x14ac:dyDescent="0.2">
      <c r="A80" s="56" t="s">
        <v>1862</v>
      </c>
      <c r="B80" s="123">
        <v>853066.72</v>
      </c>
      <c r="C80" s="123">
        <v>38276</v>
      </c>
      <c r="D80" s="123">
        <v>5971.79</v>
      </c>
      <c r="G80" s="56">
        <v>289123.3</v>
      </c>
      <c r="H80" s="56">
        <v>315088.88</v>
      </c>
      <c r="K80" s="273">
        <v>328</v>
      </c>
      <c r="L80" s="273">
        <v>10841</v>
      </c>
      <c r="N80" s="273">
        <v>0</v>
      </c>
      <c r="Q80" s="56">
        <v>-1405</v>
      </c>
      <c r="R80" s="56">
        <v>1725194.64</v>
      </c>
      <c r="S80" s="100">
        <v>353048.99</v>
      </c>
      <c r="X80" s="100">
        <v>3600</v>
      </c>
      <c r="Y80" s="124">
        <v>77730</v>
      </c>
      <c r="AA80" s="124">
        <v>3560</v>
      </c>
      <c r="AB80" s="124">
        <v>66358.31</v>
      </c>
      <c r="AC80" s="124">
        <v>20921.13</v>
      </c>
    </row>
    <row r="81" spans="1:32" x14ac:dyDescent="0.2">
      <c r="A81" s="56" t="s">
        <v>1863</v>
      </c>
      <c r="B81" s="123">
        <v>557447.14</v>
      </c>
      <c r="C81" s="123">
        <v>0</v>
      </c>
      <c r="D81" s="123">
        <v>25013.85</v>
      </c>
      <c r="G81" s="56">
        <v>-689494.95</v>
      </c>
      <c r="H81" s="56">
        <v>-123712.11</v>
      </c>
      <c r="K81" s="273">
        <v>0</v>
      </c>
      <c r="L81" s="273">
        <v>21773.14</v>
      </c>
      <c r="N81" s="273">
        <v>8.5500000000000007</v>
      </c>
      <c r="R81" s="56">
        <v>613262.28</v>
      </c>
      <c r="S81" s="100">
        <v>229644.66</v>
      </c>
      <c r="W81" s="100">
        <v>93450</v>
      </c>
      <c r="X81" s="100">
        <v>30</v>
      </c>
      <c r="Y81" s="124">
        <v>145450</v>
      </c>
      <c r="AB81" s="124">
        <v>33378.519999999997</v>
      </c>
      <c r="AC81" s="124">
        <v>7462.2</v>
      </c>
    </row>
    <row r="82" spans="1:32" x14ac:dyDescent="0.2">
      <c r="A82" s="56" t="s">
        <v>1864</v>
      </c>
      <c r="B82" s="123">
        <v>337615.86</v>
      </c>
      <c r="C82" s="123">
        <v>0</v>
      </c>
      <c r="D82" s="123">
        <v>3662.21</v>
      </c>
      <c r="G82" s="56">
        <v>207696.03</v>
      </c>
      <c r="H82" s="56">
        <v>80727.61</v>
      </c>
      <c r="K82" s="273">
        <v>2000</v>
      </c>
      <c r="L82" s="273">
        <v>18428.259999999998</v>
      </c>
      <c r="N82" s="273">
        <v>18.690000000000001</v>
      </c>
      <c r="Q82" s="56">
        <v>-22552</v>
      </c>
      <c r="R82" s="56">
        <v>788047.76</v>
      </c>
      <c r="S82" s="100">
        <v>195998.42</v>
      </c>
      <c r="W82" s="100">
        <v>105060</v>
      </c>
      <c r="Y82" s="124">
        <v>158630</v>
      </c>
      <c r="AA82" s="124">
        <v>2090</v>
      </c>
      <c r="AB82" s="124">
        <v>28140.37</v>
      </c>
      <c r="AC82" s="124">
        <v>7078.45</v>
      </c>
    </row>
    <row r="83" spans="1:32" x14ac:dyDescent="0.2">
      <c r="A83" s="56" t="s">
        <v>1865</v>
      </c>
      <c r="B83" s="123">
        <v>487910.59</v>
      </c>
      <c r="C83" s="123">
        <v>0</v>
      </c>
      <c r="D83" s="123">
        <v>14417.56</v>
      </c>
      <c r="E83" s="123">
        <v>0</v>
      </c>
      <c r="F83" s="56">
        <v>0</v>
      </c>
      <c r="G83" s="56">
        <v>299054.49</v>
      </c>
      <c r="H83" s="56">
        <v>57687.8</v>
      </c>
      <c r="I83" s="56">
        <v>0</v>
      </c>
      <c r="J83" s="56">
        <v>0</v>
      </c>
      <c r="K83" s="273">
        <v>0</v>
      </c>
      <c r="L83" s="273">
        <v>19364.46</v>
      </c>
      <c r="M83" s="273">
        <v>0</v>
      </c>
      <c r="N83" s="273">
        <v>3</v>
      </c>
      <c r="O83" s="56">
        <v>0</v>
      </c>
      <c r="P83" s="56">
        <v>0</v>
      </c>
      <c r="Q83" s="56">
        <v>0</v>
      </c>
      <c r="R83" s="56">
        <v>123193.16</v>
      </c>
      <c r="S83" s="100">
        <v>194178.71</v>
      </c>
      <c r="W83" s="100">
        <v>161365.20000000001</v>
      </c>
      <c r="X83" s="100">
        <v>510</v>
      </c>
      <c r="Y83" s="124">
        <v>215195.2</v>
      </c>
      <c r="AB83" s="124">
        <v>45113.9</v>
      </c>
      <c r="AC83" s="124">
        <v>8045.32</v>
      </c>
    </row>
    <row r="84" spans="1:32" x14ac:dyDescent="0.2">
      <c r="A84" s="56" t="s">
        <v>1910</v>
      </c>
      <c r="B84" s="123">
        <v>286264.11</v>
      </c>
      <c r="C84" s="123">
        <v>0</v>
      </c>
      <c r="D84" s="123">
        <v>7040</v>
      </c>
      <c r="G84" s="56">
        <v>389587.36</v>
      </c>
      <c r="H84" s="56">
        <v>17581.55</v>
      </c>
      <c r="L84" s="273">
        <v>23564.22</v>
      </c>
      <c r="N84" s="273">
        <v>10</v>
      </c>
      <c r="O84" s="56">
        <v>3960</v>
      </c>
      <c r="R84" s="56">
        <v>2101746.27</v>
      </c>
      <c r="S84" s="100">
        <v>105</v>
      </c>
      <c r="W84" s="100">
        <v>70755.5</v>
      </c>
      <c r="X84" s="100">
        <v>90</v>
      </c>
      <c r="Y84" s="124">
        <v>96040.5</v>
      </c>
      <c r="AB84" s="124">
        <v>19307.189999999999</v>
      </c>
      <c r="AC84" s="124">
        <v>9730.33</v>
      </c>
    </row>
    <row r="85" spans="1:32" x14ac:dyDescent="0.2">
      <c r="A85" s="56" t="s">
        <v>1866</v>
      </c>
      <c r="B85" s="123">
        <v>344288.12</v>
      </c>
      <c r="C85" s="123">
        <v>0</v>
      </c>
      <c r="D85" s="123">
        <v>65646.05</v>
      </c>
      <c r="G85" s="56">
        <v>1046382.85</v>
      </c>
      <c r="H85" s="56">
        <v>128246.43</v>
      </c>
      <c r="M85" s="273">
        <v>21</v>
      </c>
      <c r="R85" s="56">
        <v>1047464</v>
      </c>
      <c r="S85" s="100">
        <v>305484.65000000002</v>
      </c>
      <c r="W85" s="100">
        <v>202860</v>
      </c>
      <c r="Y85" s="124">
        <v>251340</v>
      </c>
      <c r="AB85" s="124">
        <v>57194.23</v>
      </c>
      <c r="AC85" s="124">
        <v>22790.04</v>
      </c>
    </row>
    <row r="86" spans="1:32" x14ac:dyDescent="0.2">
      <c r="A86" s="56" t="s">
        <v>1867</v>
      </c>
      <c r="B86" s="123">
        <v>412968.23</v>
      </c>
      <c r="C86" s="123">
        <v>109243.4</v>
      </c>
      <c r="D86" s="123">
        <v>46418.61</v>
      </c>
      <c r="G86" s="56">
        <v>3811550.15</v>
      </c>
      <c r="H86" s="56">
        <v>423750.94</v>
      </c>
      <c r="K86" s="273">
        <v>0</v>
      </c>
      <c r="M86" s="273">
        <v>197100.9</v>
      </c>
      <c r="R86" s="56">
        <v>14214425</v>
      </c>
      <c r="S86" s="100">
        <v>590125.03</v>
      </c>
      <c r="Y86" s="124">
        <v>164999</v>
      </c>
      <c r="Z86" s="124">
        <v>7834</v>
      </c>
      <c r="AA86" s="124">
        <v>1387</v>
      </c>
      <c r="AB86" s="124">
        <v>635516.88</v>
      </c>
      <c r="AC86" s="124">
        <v>62050.02</v>
      </c>
      <c r="AF86" s="124">
        <v>51400</v>
      </c>
    </row>
    <row r="87" spans="1:32" x14ac:dyDescent="0.2">
      <c r="A87" s="56" t="s">
        <v>1868</v>
      </c>
      <c r="B87" s="123">
        <v>1011675.59</v>
      </c>
      <c r="D87" s="123">
        <v>82091.48</v>
      </c>
      <c r="G87" s="56">
        <v>1182810.05</v>
      </c>
      <c r="H87" s="56">
        <v>318380.03999999998</v>
      </c>
      <c r="R87" s="56">
        <v>1212550.31</v>
      </c>
      <c r="S87" s="100">
        <v>888542.28</v>
      </c>
      <c r="W87" s="100">
        <v>378434</v>
      </c>
      <c r="Y87" s="124">
        <v>640834</v>
      </c>
      <c r="AB87" s="124">
        <v>122365.26</v>
      </c>
      <c r="AC87" s="124">
        <v>49893.3</v>
      </c>
    </row>
    <row r="88" spans="1:32" x14ac:dyDescent="0.2">
      <c r="A88" s="56" t="s">
        <v>1869</v>
      </c>
      <c r="B88" s="123">
        <v>471796.06</v>
      </c>
      <c r="C88" s="123">
        <v>0</v>
      </c>
      <c r="D88" s="123">
        <v>101913.23</v>
      </c>
      <c r="G88" s="56">
        <v>3402713.41</v>
      </c>
      <c r="H88" s="56">
        <v>185200.13</v>
      </c>
      <c r="M88" s="273">
        <v>131988</v>
      </c>
      <c r="Q88" s="56">
        <v>225567.45</v>
      </c>
      <c r="R88" s="56">
        <v>1047464</v>
      </c>
      <c r="S88" s="100">
        <v>376882.85</v>
      </c>
      <c r="W88" s="100">
        <v>260902</v>
      </c>
      <c r="Y88" s="124">
        <v>426862</v>
      </c>
      <c r="AB88" s="124">
        <v>70065.39</v>
      </c>
      <c r="AC88" s="124">
        <v>46139.18</v>
      </c>
      <c r="AF88" s="124">
        <v>43215</v>
      </c>
    </row>
    <row r="89" spans="1:32" x14ac:dyDescent="0.2">
      <c r="A89" s="56" t="s">
        <v>1870</v>
      </c>
      <c r="B89" s="123">
        <v>253402.22</v>
      </c>
      <c r="C89" s="123">
        <v>2300</v>
      </c>
      <c r="D89" s="123">
        <v>399445.66</v>
      </c>
      <c r="G89" s="56">
        <v>1889046.27</v>
      </c>
      <c r="H89" s="56">
        <v>341819.24</v>
      </c>
      <c r="O89" s="56">
        <v>124684</v>
      </c>
      <c r="R89" s="56">
        <v>2617329.11</v>
      </c>
      <c r="S89" s="100">
        <v>356550.29</v>
      </c>
      <c r="W89" s="100">
        <v>171740</v>
      </c>
      <c r="Y89" s="124">
        <v>253658</v>
      </c>
      <c r="AA89" s="124">
        <v>3650</v>
      </c>
      <c r="AB89" s="124">
        <v>110695.79</v>
      </c>
      <c r="AC89" s="124">
        <v>40940.699999999997</v>
      </c>
    </row>
    <row r="90" spans="1:32" x14ac:dyDescent="0.2">
      <c r="A90" s="56" t="s">
        <v>1871</v>
      </c>
      <c r="B90" s="123">
        <v>213279.71</v>
      </c>
      <c r="C90" s="123">
        <v>18787</v>
      </c>
      <c r="D90" s="123">
        <v>26505.48</v>
      </c>
      <c r="G90" s="56">
        <v>313105.69</v>
      </c>
      <c r="H90" s="56">
        <v>72102.429999999993</v>
      </c>
      <c r="K90" s="273">
        <v>9450</v>
      </c>
      <c r="P90" s="56">
        <v>-472911.46</v>
      </c>
      <c r="R90" s="56">
        <v>1047464</v>
      </c>
      <c r="S90" s="100">
        <v>157712.78</v>
      </c>
      <c r="W90" s="100">
        <v>98360</v>
      </c>
      <c r="Y90" s="124">
        <v>131200</v>
      </c>
      <c r="AB90" s="124">
        <v>50634.25</v>
      </c>
      <c r="AC90" s="124">
        <v>13218.76</v>
      </c>
    </row>
    <row r="91" spans="1:32" x14ac:dyDescent="0.2">
      <c r="A91" s="56" t="s">
        <v>1872</v>
      </c>
      <c r="B91" s="123">
        <v>422949.13</v>
      </c>
      <c r="C91" s="123">
        <v>300.5</v>
      </c>
      <c r="D91" s="123">
        <v>328681.52</v>
      </c>
      <c r="G91" s="56">
        <v>8777447.0299999993</v>
      </c>
      <c r="H91" s="56">
        <v>187252.88</v>
      </c>
      <c r="K91" s="273">
        <v>21000</v>
      </c>
      <c r="L91" s="273">
        <v>46425</v>
      </c>
      <c r="M91" s="273">
        <v>231481</v>
      </c>
      <c r="N91" s="273">
        <v>0.27</v>
      </c>
      <c r="R91" s="56">
        <v>1215671.21</v>
      </c>
      <c r="S91" s="100">
        <v>344592.22</v>
      </c>
      <c r="W91" s="100">
        <v>316300</v>
      </c>
      <c r="Y91" s="124">
        <v>504440</v>
      </c>
      <c r="AB91" s="124">
        <v>59770.74</v>
      </c>
      <c r="AC91" s="124">
        <v>30900.01</v>
      </c>
    </row>
    <row r="92" spans="1:32" x14ac:dyDescent="0.2">
      <c r="A92" s="56" t="s">
        <v>1873</v>
      </c>
      <c r="B92" s="123">
        <v>208757.05</v>
      </c>
      <c r="C92" s="123">
        <v>2220</v>
      </c>
      <c r="D92" s="123">
        <v>35242.199999999997</v>
      </c>
      <c r="G92" s="56">
        <v>1214916.22</v>
      </c>
      <c r="H92" s="56">
        <v>90519.83</v>
      </c>
      <c r="K92" s="273">
        <v>23140</v>
      </c>
      <c r="L92" s="273">
        <v>20086.36</v>
      </c>
      <c r="M92" s="273">
        <v>18</v>
      </c>
      <c r="N92" s="273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100">
        <v>71388.509999999995</v>
      </c>
      <c r="W92" s="100">
        <v>242580</v>
      </c>
      <c r="Y92" s="124">
        <v>285631</v>
      </c>
      <c r="Z92" s="124">
        <v>4020</v>
      </c>
      <c r="AB92" s="124">
        <v>50332.57</v>
      </c>
      <c r="AC92" s="124">
        <v>32644.42</v>
      </c>
    </row>
    <row r="93" spans="1:32" x14ac:dyDescent="0.2">
      <c r="A93" s="56" t="s">
        <v>1874</v>
      </c>
      <c r="B93" s="123">
        <v>289877.98</v>
      </c>
      <c r="C93" s="123">
        <v>34391.25</v>
      </c>
      <c r="D93" s="123">
        <v>38308.47</v>
      </c>
      <c r="G93" s="56">
        <v>1483914.78</v>
      </c>
      <c r="H93" s="56">
        <v>155200.78</v>
      </c>
      <c r="K93" s="273">
        <v>0</v>
      </c>
      <c r="N93" s="273">
        <v>0</v>
      </c>
      <c r="R93" s="56">
        <v>281440</v>
      </c>
      <c r="S93" s="100">
        <v>298765.21000000002</v>
      </c>
      <c r="Y93" s="124">
        <v>130950</v>
      </c>
      <c r="AB93" s="124">
        <v>109712.37</v>
      </c>
      <c r="AC93" s="124">
        <v>54121.64</v>
      </c>
    </row>
    <row r="94" spans="1:32" x14ac:dyDescent="0.2">
      <c r="A94" s="56" t="s">
        <v>1875</v>
      </c>
      <c r="B94" s="123">
        <v>236935.23</v>
      </c>
      <c r="C94" s="123">
        <v>0</v>
      </c>
      <c r="D94" s="123">
        <v>219529.61</v>
      </c>
      <c r="G94" s="56">
        <v>3399096.9</v>
      </c>
      <c r="H94" s="56">
        <v>520121.35</v>
      </c>
      <c r="Q94" s="56">
        <v>728.72</v>
      </c>
      <c r="R94" s="56">
        <v>2812906.16</v>
      </c>
      <c r="S94" s="100">
        <v>270276.21000000002</v>
      </c>
      <c r="W94" s="100">
        <v>278900</v>
      </c>
      <c r="Y94" s="124">
        <v>312710</v>
      </c>
      <c r="Z94" s="124">
        <v>24000</v>
      </c>
      <c r="AB94" s="124">
        <v>137863.31</v>
      </c>
      <c r="AC94" s="124">
        <v>75975.95</v>
      </c>
    </row>
    <row r="95" spans="1:32" x14ac:dyDescent="0.2">
      <c r="A95" s="56" t="s">
        <v>1876</v>
      </c>
      <c r="B95" s="123">
        <v>182510.21</v>
      </c>
      <c r="C95" s="123">
        <v>0</v>
      </c>
      <c r="D95" s="123">
        <v>5182.1499999999996</v>
      </c>
      <c r="G95" s="56">
        <v>-908269.89</v>
      </c>
      <c r="H95" s="56">
        <v>-118298.46</v>
      </c>
      <c r="K95" s="273">
        <v>36170</v>
      </c>
      <c r="L95" s="273">
        <v>250</v>
      </c>
      <c r="M95" s="273">
        <v>18395</v>
      </c>
      <c r="O95" s="56">
        <v>13108</v>
      </c>
      <c r="R95" s="56">
        <v>1047464</v>
      </c>
      <c r="S95" s="100">
        <v>241754.46</v>
      </c>
      <c r="W95" s="100">
        <v>181360</v>
      </c>
      <c r="Y95" s="124">
        <v>277320</v>
      </c>
      <c r="AB95" s="124">
        <v>114350.41</v>
      </c>
      <c r="AC95" s="124">
        <v>35854.949999999997</v>
      </c>
    </row>
    <row r="96" spans="1:32" x14ac:dyDescent="0.2">
      <c r="A96" s="56" t="s">
        <v>1877</v>
      </c>
      <c r="B96" s="123">
        <v>350231.65</v>
      </c>
      <c r="C96" s="123">
        <v>0</v>
      </c>
      <c r="D96" s="123">
        <v>59745.03</v>
      </c>
      <c r="G96" s="56">
        <v>1057858.8999999999</v>
      </c>
      <c r="H96" s="56">
        <v>503462.83</v>
      </c>
      <c r="M96" s="273">
        <v>23615</v>
      </c>
      <c r="R96" s="56">
        <v>1334838.29</v>
      </c>
      <c r="S96" s="100">
        <v>445020.92</v>
      </c>
      <c r="Y96" s="124">
        <v>152740</v>
      </c>
      <c r="AB96" s="124">
        <v>64997.69</v>
      </c>
      <c r="AC96" s="124">
        <v>31260.6</v>
      </c>
    </row>
    <row r="97" spans="1:32" x14ac:dyDescent="0.2">
      <c r="A97" s="56" t="s">
        <v>1878</v>
      </c>
      <c r="B97" s="123">
        <v>571563.52000000002</v>
      </c>
      <c r="C97" s="123">
        <v>140</v>
      </c>
      <c r="D97" s="123">
        <v>267192.13</v>
      </c>
      <c r="G97" s="56">
        <v>1616814.81</v>
      </c>
      <c r="H97" s="56">
        <v>1200450.3500000001</v>
      </c>
      <c r="O97" s="56">
        <v>3113</v>
      </c>
      <c r="Q97" s="56">
        <v>2766491.1</v>
      </c>
      <c r="R97" s="56">
        <v>613325.81999999995</v>
      </c>
      <c r="S97" s="100">
        <v>555971.17000000004</v>
      </c>
      <c r="T97" s="100">
        <v>0</v>
      </c>
      <c r="W97" s="100">
        <v>63800</v>
      </c>
      <c r="X97" s="100">
        <v>3113</v>
      </c>
      <c r="Y97" s="124">
        <v>211857</v>
      </c>
      <c r="AB97" s="124">
        <v>99396.97</v>
      </c>
      <c r="AC97" s="124">
        <v>32799.31</v>
      </c>
    </row>
    <row r="98" spans="1:32" x14ac:dyDescent="0.2">
      <c r="A98" s="56" t="s">
        <v>1879</v>
      </c>
      <c r="B98" s="123">
        <v>547789.25</v>
      </c>
      <c r="C98" s="123">
        <v>0</v>
      </c>
      <c r="D98" s="123">
        <v>95772.65</v>
      </c>
      <c r="G98" s="56">
        <v>1051117.3</v>
      </c>
      <c r="H98" s="56">
        <v>77206.710000000006</v>
      </c>
      <c r="R98" s="56">
        <v>1790978.12</v>
      </c>
      <c r="S98" s="100">
        <v>343660.57</v>
      </c>
      <c r="W98" s="100">
        <v>258795.4</v>
      </c>
      <c r="Y98" s="124">
        <v>360695.4</v>
      </c>
      <c r="AA98" s="124">
        <v>4220</v>
      </c>
      <c r="AB98" s="124">
        <v>77233.94</v>
      </c>
      <c r="AC98" s="124">
        <v>31990.55</v>
      </c>
      <c r="AF98" s="124">
        <v>2700</v>
      </c>
    </row>
    <row r="99" spans="1:32" x14ac:dyDescent="0.2">
      <c r="A99" s="56" t="s">
        <v>1880</v>
      </c>
      <c r="B99" s="123">
        <v>1261405.07</v>
      </c>
      <c r="C99" s="123">
        <v>105600</v>
      </c>
      <c r="D99" s="123">
        <v>63701.24</v>
      </c>
      <c r="G99" s="56">
        <v>4128306.89</v>
      </c>
      <c r="H99" s="56">
        <v>1268117.5900000001</v>
      </c>
      <c r="N99" s="273">
        <v>0</v>
      </c>
      <c r="O99" s="56">
        <v>164284</v>
      </c>
      <c r="R99" s="56">
        <v>1047464</v>
      </c>
      <c r="S99" s="100">
        <v>863590.15</v>
      </c>
      <c r="U99" s="100">
        <v>2044.92</v>
      </c>
      <c r="W99" s="100">
        <v>270220</v>
      </c>
      <c r="Y99" s="124">
        <v>412780</v>
      </c>
      <c r="AB99" s="124">
        <v>183618.47</v>
      </c>
      <c r="AC99" s="124">
        <v>120548.19</v>
      </c>
    </row>
    <row r="100" spans="1:32" x14ac:dyDescent="0.2">
      <c r="A100" s="56" t="s">
        <v>1881</v>
      </c>
      <c r="B100" s="123">
        <v>174125.54</v>
      </c>
      <c r="C100" s="123">
        <v>40800</v>
      </c>
      <c r="D100" s="123">
        <v>76345.119999999995</v>
      </c>
      <c r="G100" s="56">
        <v>1037190.13</v>
      </c>
      <c r="H100" s="56">
        <v>141796.35999999999</v>
      </c>
      <c r="K100" s="273">
        <v>12400</v>
      </c>
      <c r="M100" s="273">
        <v>40750</v>
      </c>
      <c r="N100" s="273">
        <v>57.67</v>
      </c>
      <c r="O100" s="56">
        <v>151225</v>
      </c>
      <c r="R100" s="56">
        <v>1768225.65</v>
      </c>
      <c r="S100" s="100">
        <v>339215.1</v>
      </c>
      <c r="Y100" s="124">
        <v>105560</v>
      </c>
      <c r="AB100" s="124">
        <v>188895.63</v>
      </c>
      <c r="AC100" s="124">
        <v>28028.959999999999</v>
      </c>
    </row>
    <row r="101" spans="1:32" x14ac:dyDescent="0.2">
      <c r="A101" s="56" t="s">
        <v>1911</v>
      </c>
      <c r="B101" s="123">
        <v>392807.48</v>
      </c>
      <c r="C101" s="123">
        <v>0</v>
      </c>
      <c r="D101" s="123">
        <v>27082.75</v>
      </c>
      <c r="G101" s="56">
        <v>956705.03</v>
      </c>
      <c r="H101" s="56">
        <v>113379.39</v>
      </c>
      <c r="R101" s="56">
        <v>1440650.38</v>
      </c>
      <c r="S101" s="100">
        <v>292355.75</v>
      </c>
      <c r="W101" s="100">
        <v>355340</v>
      </c>
      <c r="Y101" s="124">
        <v>430200</v>
      </c>
      <c r="AB101" s="124">
        <v>59985.31</v>
      </c>
      <c r="AC101" s="124">
        <v>44422.239999999998</v>
      </c>
    </row>
    <row r="102" spans="1:32" x14ac:dyDescent="0.2">
      <c r="A102" s="56" t="s">
        <v>1882</v>
      </c>
      <c r="B102" s="123">
        <v>303779.40999999997</v>
      </c>
      <c r="C102" s="123">
        <v>0</v>
      </c>
      <c r="D102" s="123">
        <v>54366.09</v>
      </c>
      <c r="G102" s="56">
        <v>1571762.13</v>
      </c>
      <c r="H102" s="56">
        <v>305471.71000000002</v>
      </c>
      <c r="N102" s="273">
        <v>1542.05</v>
      </c>
      <c r="R102" s="56">
        <v>2439714</v>
      </c>
      <c r="S102" s="100">
        <v>226608</v>
      </c>
      <c r="W102" s="100">
        <v>226490</v>
      </c>
      <c r="X102" s="100">
        <v>3000</v>
      </c>
      <c r="Y102" s="124">
        <v>238280</v>
      </c>
      <c r="AB102" s="124">
        <v>49323</v>
      </c>
      <c r="AC102" s="124">
        <v>51551.14</v>
      </c>
    </row>
    <row r="103" spans="1:32" x14ac:dyDescent="0.2">
      <c r="A103" s="56" t="s">
        <v>1883</v>
      </c>
      <c r="B103" s="123">
        <v>301538.02</v>
      </c>
      <c r="C103" s="123">
        <v>0</v>
      </c>
      <c r="D103" s="123">
        <v>39618.39</v>
      </c>
      <c r="G103" s="56">
        <v>1139658.5900000001</v>
      </c>
      <c r="H103" s="56">
        <v>150480.46</v>
      </c>
      <c r="M103" s="273">
        <v>360</v>
      </c>
      <c r="N103" s="273">
        <v>1542.05</v>
      </c>
      <c r="R103" s="56">
        <v>3137825</v>
      </c>
      <c r="S103" s="100">
        <v>266653.65000000002</v>
      </c>
      <c r="W103" s="100">
        <v>217500</v>
      </c>
      <c r="Y103" s="124">
        <v>280330</v>
      </c>
      <c r="AB103" s="124">
        <v>46622.51</v>
      </c>
      <c r="AC103" s="124">
        <v>52920.9</v>
      </c>
    </row>
    <row r="104" spans="1:32" x14ac:dyDescent="0.2">
      <c r="A104" s="56" t="s">
        <v>1886</v>
      </c>
      <c r="B104" s="123">
        <v>131515.95000000001</v>
      </c>
      <c r="C104" s="123">
        <v>0</v>
      </c>
      <c r="D104" s="123">
        <v>29056.639999999999</v>
      </c>
      <c r="G104" s="56">
        <v>1304594.24</v>
      </c>
      <c r="H104" s="56">
        <v>399725.3</v>
      </c>
      <c r="L104" s="273">
        <v>19139.759999999998</v>
      </c>
      <c r="N104" s="273">
        <v>3671.74</v>
      </c>
      <c r="Q104" s="56">
        <v>400555.98</v>
      </c>
      <c r="R104" s="56">
        <v>1499736.2</v>
      </c>
      <c r="S104" s="100">
        <v>286097.58</v>
      </c>
      <c r="W104" s="100">
        <v>151950</v>
      </c>
      <c r="X104" s="100">
        <v>1500</v>
      </c>
      <c r="Y104" s="124">
        <v>208970</v>
      </c>
      <c r="AB104" s="124">
        <v>52716.81</v>
      </c>
      <c r="AC104" s="124">
        <v>36553.54</v>
      </c>
    </row>
    <row r="105" spans="1:32" x14ac:dyDescent="0.2">
      <c r="A105" s="56" t="s">
        <v>1887</v>
      </c>
      <c r="B105" s="123">
        <v>109124.54</v>
      </c>
      <c r="C105" s="123">
        <v>17462</v>
      </c>
      <c r="D105" s="123">
        <v>125661.83</v>
      </c>
      <c r="G105" s="56">
        <v>646232.1</v>
      </c>
      <c r="H105" s="56">
        <v>371952.48</v>
      </c>
      <c r="L105" s="273">
        <v>2350.73</v>
      </c>
      <c r="N105" s="273">
        <v>2045.48</v>
      </c>
      <c r="Q105" s="56">
        <v>70153.490000000005</v>
      </c>
      <c r="R105" s="56">
        <v>2219622</v>
      </c>
      <c r="S105" s="100">
        <v>78900.34</v>
      </c>
      <c r="W105" s="100">
        <v>186100</v>
      </c>
      <c r="Y105" s="124">
        <v>282580</v>
      </c>
      <c r="AB105" s="124">
        <v>66855.520000000004</v>
      </c>
      <c r="AC105" s="124">
        <v>35496.959999999999</v>
      </c>
    </row>
    <row r="106" spans="1:32" x14ac:dyDescent="0.2">
      <c r="A106" s="56" t="s">
        <v>1889</v>
      </c>
      <c r="B106" s="123">
        <v>311619.62</v>
      </c>
      <c r="C106" s="123">
        <v>0</v>
      </c>
      <c r="D106" s="123">
        <v>62914.82</v>
      </c>
      <c r="G106" s="56">
        <v>950140.51</v>
      </c>
      <c r="H106" s="56">
        <v>326812.93</v>
      </c>
      <c r="L106" s="273">
        <v>17400</v>
      </c>
      <c r="N106" s="273">
        <v>34.85</v>
      </c>
      <c r="Q106" s="56">
        <v>16000</v>
      </c>
      <c r="R106" s="56">
        <v>1687514</v>
      </c>
      <c r="S106" s="100">
        <v>296284.3</v>
      </c>
      <c r="W106" s="100">
        <v>167110</v>
      </c>
      <c r="Y106" s="124">
        <v>266350</v>
      </c>
      <c r="AB106" s="124">
        <v>64058.75</v>
      </c>
      <c r="AC106" s="124">
        <v>30592.52</v>
      </c>
    </row>
    <row r="107" spans="1:32" x14ac:dyDescent="0.2">
      <c r="A107" s="56" t="s">
        <v>1891</v>
      </c>
      <c r="B107" s="123">
        <v>518999.64</v>
      </c>
      <c r="C107" s="123">
        <v>0</v>
      </c>
      <c r="D107" s="123">
        <v>8251.06</v>
      </c>
      <c r="G107" s="56">
        <v>908325.77</v>
      </c>
      <c r="H107" s="56">
        <v>193761.98</v>
      </c>
      <c r="L107" s="273">
        <v>2121.81</v>
      </c>
      <c r="N107" s="273">
        <v>0</v>
      </c>
      <c r="R107" s="56">
        <v>4303318.3099999996</v>
      </c>
      <c r="S107" s="100">
        <v>256282.2</v>
      </c>
      <c r="W107" s="100">
        <v>204486.5</v>
      </c>
      <c r="Y107" s="124">
        <v>298796.5</v>
      </c>
      <c r="AB107" s="124">
        <v>84306.47</v>
      </c>
      <c r="AC107" s="124">
        <v>25526.720000000001</v>
      </c>
    </row>
    <row r="108" spans="1:32" x14ac:dyDescent="0.2">
      <c r="A108" s="56" t="s">
        <v>1892</v>
      </c>
      <c r="B108" s="123">
        <v>300369.36</v>
      </c>
      <c r="C108" s="123">
        <v>0</v>
      </c>
      <c r="D108" s="123">
        <v>7034.54</v>
      </c>
      <c r="G108" s="56">
        <v>745256.31</v>
      </c>
      <c r="H108" s="56">
        <v>190961.23</v>
      </c>
      <c r="L108" s="273">
        <v>10242.99</v>
      </c>
      <c r="N108" s="273">
        <v>0</v>
      </c>
      <c r="Q108" s="56">
        <v>10700</v>
      </c>
      <c r="R108" s="56">
        <v>2346487</v>
      </c>
      <c r="S108" s="100">
        <v>108680.47</v>
      </c>
      <c r="W108" s="100">
        <v>233317</v>
      </c>
      <c r="Y108" s="124">
        <v>251417</v>
      </c>
      <c r="AB108" s="124">
        <v>49512.97</v>
      </c>
      <c r="AC108" s="124">
        <v>32184.2</v>
      </c>
    </row>
    <row r="109" spans="1:32" x14ac:dyDescent="0.2">
      <c r="A109" s="56" t="s">
        <v>1893</v>
      </c>
      <c r="B109" s="123">
        <v>349813.42</v>
      </c>
      <c r="C109" s="123">
        <v>0</v>
      </c>
      <c r="D109" s="123">
        <v>64630.48</v>
      </c>
      <c r="G109" s="56">
        <v>1106259.23</v>
      </c>
      <c r="H109" s="56">
        <v>197334</v>
      </c>
      <c r="K109" s="273">
        <v>3000</v>
      </c>
      <c r="L109" s="273">
        <v>15116.56</v>
      </c>
      <c r="N109" s="273">
        <v>182.04</v>
      </c>
      <c r="Q109" s="56">
        <v>14300</v>
      </c>
      <c r="R109" s="56">
        <v>2125037.4300000002</v>
      </c>
      <c r="S109" s="100">
        <v>220433.43</v>
      </c>
      <c r="W109" s="100">
        <v>255467</v>
      </c>
      <c r="X109" s="100">
        <v>108330</v>
      </c>
      <c r="Y109" s="124">
        <v>345127</v>
      </c>
      <c r="AB109" s="124">
        <v>153599.10999999999</v>
      </c>
      <c r="AC109" s="124">
        <v>34329.08</v>
      </c>
    </row>
    <row r="110" spans="1:32" x14ac:dyDescent="0.2">
      <c r="A110" s="56" t="s">
        <v>1894</v>
      </c>
      <c r="B110" s="123">
        <v>614880.62</v>
      </c>
      <c r="C110" s="123">
        <v>0</v>
      </c>
      <c r="D110" s="123">
        <v>5893.49</v>
      </c>
      <c r="G110" s="56">
        <v>3042859.29</v>
      </c>
      <c r="H110" s="56">
        <v>154127.41</v>
      </c>
      <c r="L110" s="273">
        <v>16664.28</v>
      </c>
      <c r="N110" s="273">
        <v>154</v>
      </c>
      <c r="Q110" s="56">
        <v>16700</v>
      </c>
      <c r="R110" s="56">
        <v>1196485.3400000001</v>
      </c>
      <c r="S110" s="100">
        <v>124972.03</v>
      </c>
      <c r="W110" s="100">
        <v>185652.5</v>
      </c>
      <c r="X110" s="100">
        <v>187684</v>
      </c>
      <c r="Y110" s="124">
        <v>301832.5</v>
      </c>
      <c r="AB110" s="124">
        <v>67846.83</v>
      </c>
      <c r="AC110" s="124">
        <v>41482.9</v>
      </c>
      <c r="AF110" s="124">
        <v>500</v>
      </c>
    </row>
    <row r="111" spans="1:32" x14ac:dyDescent="0.2">
      <c r="A111" s="56" t="s">
        <v>1912</v>
      </c>
      <c r="B111" s="123">
        <v>241845.57</v>
      </c>
      <c r="C111" s="123">
        <v>0</v>
      </c>
      <c r="D111" s="123">
        <v>4483</v>
      </c>
      <c r="G111" s="56">
        <v>588221.16</v>
      </c>
      <c r="H111" s="56">
        <v>165311.81</v>
      </c>
      <c r="L111" s="273">
        <v>0</v>
      </c>
      <c r="N111" s="273">
        <v>154</v>
      </c>
      <c r="Q111" s="56">
        <v>10700</v>
      </c>
      <c r="R111" s="56">
        <v>1169693.49</v>
      </c>
      <c r="S111" s="100">
        <v>140050.42000000001</v>
      </c>
      <c r="W111" s="100">
        <v>80306</v>
      </c>
      <c r="X111" s="100">
        <v>0</v>
      </c>
      <c r="Y111" s="124">
        <v>95106</v>
      </c>
      <c r="AB111" s="124">
        <v>70813.73</v>
      </c>
      <c r="AC111" s="124">
        <v>28111.32</v>
      </c>
    </row>
    <row r="112" spans="1:32" x14ac:dyDescent="0.2">
      <c r="A112" s="56" t="s">
        <v>1895</v>
      </c>
      <c r="B112" s="123">
        <v>1150230.79</v>
      </c>
      <c r="C112" s="123">
        <v>27866.2</v>
      </c>
      <c r="D112" s="123">
        <v>101715.58</v>
      </c>
      <c r="G112" s="56">
        <v>1516069.61</v>
      </c>
      <c r="H112" s="56">
        <v>163507.73000000001</v>
      </c>
      <c r="K112" s="273">
        <v>0</v>
      </c>
      <c r="L112" s="273">
        <v>79979.88</v>
      </c>
      <c r="N112" s="273">
        <v>152</v>
      </c>
      <c r="R112" s="56">
        <v>620039.24</v>
      </c>
      <c r="S112" s="100">
        <v>623840.26</v>
      </c>
      <c r="W112" s="100">
        <v>233892.4</v>
      </c>
      <c r="X112" s="100">
        <v>6000</v>
      </c>
      <c r="Y112" s="124">
        <v>305032.40000000002</v>
      </c>
      <c r="AB112" s="124">
        <v>397441.69</v>
      </c>
      <c r="AC112" s="124">
        <v>45666.96</v>
      </c>
    </row>
    <row r="113" spans="1:31" x14ac:dyDescent="0.2">
      <c r="A113" s="56" t="s">
        <v>1896</v>
      </c>
      <c r="B113" s="123">
        <v>837404.88</v>
      </c>
      <c r="C113" s="123">
        <v>24700</v>
      </c>
      <c r="D113" s="123">
        <v>15552.29</v>
      </c>
      <c r="G113" s="56">
        <v>669589.02</v>
      </c>
      <c r="H113" s="56">
        <v>114104.12</v>
      </c>
      <c r="N113" s="273">
        <v>0</v>
      </c>
      <c r="P113" s="56">
        <v>-1949471.62</v>
      </c>
      <c r="S113" s="100">
        <v>702264.95</v>
      </c>
      <c r="W113" s="100">
        <v>244400</v>
      </c>
      <c r="X113" s="100">
        <v>3000</v>
      </c>
      <c r="Y113" s="124">
        <v>373550</v>
      </c>
      <c r="AA113" s="124">
        <v>14062</v>
      </c>
      <c r="AB113" s="124">
        <v>207624.07</v>
      </c>
      <c r="AC113" s="124">
        <v>11121.04</v>
      </c>
    </row>
    <row r="114" spans="1:31" x14ac:dyDescent="0.2">
      <c r="A114" s="56" t="s">
        <v>1897</v>
      </c>
      <c r="B114" s="123">
        <v>680210.05</v>
      </c>
      <c r="C114" s="123">
        <v>0</v>
      </c>
      <c r="D114" s="123">
        <v>35903.699999999997</v>
      </c>
      <c r="G114" s="56">
        <v>892346.5</v>
      </c>
      <c r="H114" s="56">
        <v>137037.78</v>
      </c>
      <c r="P114" s="56">
        <v>390534.44</v>
      </c>
      <c r="R114" s="56">
        <v>1131001.29</v>
      </c>
      <c r="S114" s="100">
        <v>375886</v>
      </c>
      <c r="W114" s="100">
        <v>128400</v>
      </c>
      <c r="Y114" s="124">
        <v>192640</v>
      </c>
      <c r="AB114" s="124">
        <v>80381.009999999995</v>
      </c>
      <c r="AC114" s="124">
        <v>3256.69</v>
      </c>
    </row>
    <row r="115" spans="1:31" x14ac:dyDescent="0.2">
      <c r="A115" s="56" t="s">
        <v>1898</v>
      </c>
      <c r="B115" s="123">
        <v>746575.22</v>
      </c>
      <c r="C115" s="123">
        <v>19200</v>
      </c>
      <c r="D115" s="123">
        <v>39309.53</v>
      </c>
      <c r="G115" s="56">
        <v>1015877.6</v>
      </c>
      <c r="H115" s="56">
        <v>311651.37</v>
      </c>
      <c r="N115" s="273">
        <v>0</v>
      </c>
      <c r="R115" s="56">
        <v>1731639.01</v>
      </c>
      <c r="S115" s="100">
        <v>598094.99</v>
      </c>
      <c r="W115" s="100">
        <v>311800</v>
      </c>
      <c r="Y115" s="124">
        <v>424890</v>
      </c>
      <c r="AB115" s="124">
        <v>445409.59</v>
      </c>
      <c r="AC115" s="124">
        <v>22484.69</v>
      </c>
    </row>
    <row r="116" spans="1:31" x14ac:dyDescent="0.2">
      <c r="A116" s="56" t="s">
        <v>1899</v>
      </c>
      <c r="B116" s="123">
        <v>203519.78</v>
      </c>
      <c r="C116" s="123">
        <v>5500</v>
      </c>
      <c r="D116" s="123">
        <v>41646.44</v>
      </c>
      <c r="G116" s="56">
        <v>628391.15</v>
      </c>
      <c r="H116" s="56">
        <v>197812.28</v>
      </c>
      <c r="K116" s="273">
        <v>0</v>
      </c>
      <c r="N116" s="273">
        <v>0</v>
      </c>
      <c r="Q116" s="56">
        <v>-74.77</v>
      </c>
      <c r="R116" s="56">
        <v>2353915.73</v>
      </c>
      <c r="S116" s="100">
        <v>213484.56</v>
      </c>
      <c r="W116" s="100">
        <v>135400</v>
      </c>
      <c r="Y116" s="124">
        <v>153500</v>
      </c>
      <c r="AA116" s="124">
        <v>776</v>
      </c>
      <c r="AB116" s="124">
        <v>99281.96</v>
      </c>
      <c r="AC116" s="124">
        <v>31398.560000000001</v>
      </c>
      <c r="AE116" s="124">
        <v>30000</v>
      </c>
    </row>
    <row r="117" spans="1:31" x14ac:dyDescent="0.2">
      <c r="A117" s="56" t="s">
        <v>1900</v>
      </c>
      <c r="B117" s="123">
        <v>1075105.69</v>
      </c>
      <c r="C117" s="123">
        <v>24370.7</v>
      </c>
      <c r="D117" s="123">
        <v>61574.98</v>
      </c>
      <c r="G117" s="56">
        <v>2395095.39</v>
      </c>
      <c r="H117" s="56">
        <v>327109.87</v>
      </c>
      <c r="K117" s="273">
        <v>0</v>
      </c>
      <c r="N117" s="273">
        <v>74.62</v>
      </c>
      <c r="R117" s="56">
        <v>1221990.08</v>
      </c>
      <c r="S117" s="100">
        <v>896591.45</v>
      </c>
      <c r="W117" s="100">
        <v>309400</v>
      </c>
      <c r="Y117" s="124">
        <v>503900</v>
      </c>
      <c r="AA117" s="124">
        <v>4992</v>
      </c>
      <c r="AB117" s="124">
        <v>316759.21000000002</v>
      </c>
      <c r="AC117" s="124">
        <v>29394.560000000001</v>
      </c>
    </row>
    <row r="118" spans="1:31" x14ac:dyDescent="0.2">
      <c r="A118" s="56" t="s">
        <v>1901</v>
      </c>
      <c r="B118" s="123">
        <v>646916.93000000005</v>
      </c>
      <c r="C118" s="123">
        <v>0</v>
      </c>
      <c r="D118" s="123">
        <v>80784.36</v>
      </c>
      <c r="G118" s="56">
        <v>1012416.4</v>
      </c>
      <c r="H118" s="56">
        <v>53070.239999999998</v>
      </c>
      <c r="L118" s="273">
        <v>52966.53</v>
      </c>
      <c r="M118" s="273">
        <v>46600</v>
      </c>
      <c r="N118" s="273">
        <v>5671</v>
      </c>
      <c r="R118" s="56">
        <v>1488507.55</v>
      </c>
      <c r="S118" s="100">
        <v>251731.46</v>
      </c>
      <c r="W118" s="100">
        <v>185899</v>
      </c>
      <c r="Y118" s="124">
        <v>270419</v>
      </c>
      <c r="AB118" s="124">
        <v>38016.36</v>
      </c>
      <c r="AC118" s="124">
        <v>25754.25</v>
      </c>
    </row>
    <row r="119" spans="1:31" x14ac:dyDescent="0.2">
      <c r="A119" s="56" t="s">
        <v>1902</v>
      </c>
      <c r="B119" s="123">
        <v>501946.99</v>
      </c>
      <c r="C119" s="123">
        <v>12000</v>
      </c>
      <c r="D119" s="123">
        <v>75013.45</v>
      </c>
      <c r="G119" s="56">
        <v>666586.16</v>
      </c>
      <c r="H119" s="56">
        <v>153482.98000000001</v>
      </c>
      <c r="K119" s="273">
        <v>0</v>
      </c>
      <c r="L119" s="273">
        <v>18604</v>
      </c>
      <c r="M119" s="273">
        <v>143700</v>
      </c>
      <c r="N119" s="273">
        <v>0</v>
      </c>
      <c r="R119" s="56">
        <v>1247302.3600000001</v>
      </c>
      <c r="S119" s="100">
        <v>15785.78</v>
      </c>
      <c r="W119" s="100">
        <v>160980</v>
      </c>
      <c r="Y119" s="124">
        <v>186980</v>
      </c>
      <c r="AB119" s="124">
        <v>45968.9</v>
      </c>
      <c r="AC119" s="124">
        <v>22268.92</v>
      </c>
    </row>
    <row r="120" spans="1:31" x14ac:dyDescent="0.2">
      <c r="A120" s="56" t="s">
        <v>1903</v>
      </c>
      <c r="B120" s="123">
        <v>769294.33</v>
      </c>
      <c r="C120" s="123">
        <v>0</v>
      </c>
      <c r="D120" s="123">
        <v>6506.34</v>
      </c>
      <c r="G120" s="56">
        <v>592849.12</v>
      </c>
      <c r="H120" s="56">
        <v>27964.99</v>
      </c>
      <c r="L120" s="273">
        <v>19087</v>
      </c>
      <c r="M120" s="273">
        <v>0</v>
      </c>
      <c r="N120" s="273">
        <v>6340.4</v>
      </c>
      <c r="R120" s="56">
        <v>1693308.65</v>
      </c>
      <c r="S120" s="100">
        <v>210946.07</v>
      </c>
      <c r="W120" s="100">
        <v>273272</v>
      </c>
      <c r="X120" s="100">
        <v>120</v>
      </c>
      <c r="Y120" s="124">
        <v>350372</v>
      </c>
      <c r="AB120" s="124">
        <v>61455.79</v>
      </c>
      <c r="AC120" s="124">
        <v>18092.310000000001</v>
      </c>
    </row>
    <row r="121" spans="1:31" x14ac:dyDescent="0.2">
      <c r="A121" s="56" t="s">
        <v>1904</v>
      </c>
      <c r="B121" s="123">
        <v>434853.44</v>
      </c>
      <c r="C121" s="123">
        <v>0</v>
      </c>
      <c r="D121" s="123">
        <v>156945.07</v>
      </c>
      <c r="G121" s="56">
        <v>1091017.6499999999</v>
      </c>
      <c r="H121" s="56">
        <v>60635.37</v>
      </c>
      <c r="L121" s="273">
        <v>25937.200000000001</v>
      </c>
      <c r="N121" s="273">
        <v>0</v>
      </c>
      <c r="Q121" s="56">
        <v>-15000</v>
      </c>
      <c r="R121" s="56">
        <v>2084116.46</v>
      </c>
      <c r="S121" s="100">
        <v>304006.96000000002</v>
      </c>
      <c r="W121" s="100">
        <v>166894</v>
      </c>
      <c r="Y121" s="124">
        <v>216134</v>
      </c>
      <c r="AB121" s="124">
        <v>43541.43</v>
      </c>
      <c r="AC121" s="124">
        <v>47724.23</v>
      </c>
    </row>
    <row r="122" spans="1:31" x14ac:dyDescent="0.2">
      <c r="A122" s="56" t="s">
        <v>1905</v>
      </c>
      <c r="B122" s="123">
        <v>329846.73</v>
      </c>
      <c r="C122" s="123">
        <v>0</v>
      </c>
      <c r="D122" s="123">
        <v>95161.57</v>
      </c>
      <c r="G122" s="56">
        <v>324704.71999999997</v>
      </c>
      <c r="H122" s="56">
        <v>23694.15</v>
      </c>
      <c r="L122" s="273">
        <v>14639.26</v>
      </c>
      <c r="M122" s="273">
        <v>33500</v>
      </c>
      <c r="N122" s="273">
        <v>2449</v>
      </c>
      <c r="Q122" s="56">
        <v>-9485.4</v>
      </c>
      <c r="R122" s="56">
        <v>345503.07</v>
      </c>
      <c r="S122" s="100">
        <v>227811.88</v>
      </c>
      <c r="W122" s="100">
        <v>145460</v>
      </c>
      <c r="Y122" s="124">
        <v>225240</v>
      </c>
      <c r="AB122" s="124">
        <v>31203.31</v>
      </c>
      <c r="AC122" s="124">
        <v>8023.06</v>
      </c>
    </row>
    <row r="123" spans="1:31" x14ac:dyDescent="0.2">
      <c r="A123" s="56" t="s">
        <v>1913</v>
      </c>
      <c r="B123" s="123">
        <v>420019.44</v>
      </c>
      <c r="C123" s="123">
        <v>9000</v>
      </c>
      <c r="D123" s="123">
        <v>76132.350000000006</v>
      </c>
      <c r="G123" s="56">
        <v>669982.23</v>
      </c>
      <c r="H123" s="56">
        <v>-52946.76</v>
      </c>
      <c r="K123" s="273">
        <v>5000</v>
      </c>
      <c r="L123" s="273">
        <v>36549.199999999997</v>
      </c>
      <c r="N123" s="273">
        <v>0</v>
      </c>
      <c r="Q123" s="56">
        <v>194908.08</v>
      </c>
      <c r="R123" s="56">
        <v>2439641.09</v>
      </c>
      <c r="S123" s="100">
        <v>121853.47</v>
      </c>
      <c r="W123" s="100">
        <v>151220</v>
      </c>
      <c r="Y123" s="124">
        <v>181620</v>
      </c>
      <c r="AB123" s="124">
        <v>70608.649999999994</v>
      </c>
      <c r="AC123" s="124">
        <v>40049.61</v>
      </c>
    </row>
    <row r="124" spans="1:31" x14ac:dyDescent="0.2">
      <c r="A124" s="56" t="s">
        <v>1915</v>
      </c>
      <c r="B124" s="123">
        <v>341464.15</v>
      </c>
      <c r="C124" s="123">
        <v>0</v>
      </c>
      <c r="D124" s="123">
        <v>152317.78</v>
      </c>
      <c r="G124" s="56">
        <v>793951.51</v>
      </c>
      <c r="H124" s="56">
        <v>111130.26</v>
      </c>
      <c r="L124" s="273">
        <v>32897.26</v>
      </c>
      <c r="M124" s="273">
        <v>114550</v>
      </c>
      <c r="N124" s="273">
        <v>3868.01</v>
      </c>
      <c r="Q124" s="56">
        <v>-59992</v>
      </c>
      <c r="R124" s="56">
        <v>3028722.67</v>
      </c>
      <c r="S124" s="100">
        <v>116333.22</v>
      </c>
      <c r="W124" s="100">
        <v>198981.6</v>
      </c>
      <c r="Y124" s="124">
        <v>278281.59999999998</v>
      </c>
      <c r="AB124" s="124">
        <v>54885.56</v>
      </c>
      <c r="AC124" s="124">
        <v>31012.62</v>
      </c>
    </row>
    <row r="125" spans="1:31" x14ac:dyDescent="0.2">
      <c r="A125" s="56" t="s">
        <v>1917</v>
      </c>
      <c r="B125" s="123">
        <v>172721.62</v>
      </c>
      <c r="C125" s="123">
        <v>0</v>
      </c>
      <c r="D125" s="123">
        <v>27137.47</v>
      </c>
      <c r="G125" s="56">
        <v>1041696.27</v>
      </c>
      <c r="H125" s="56">
        <v>112877.67</v>
      </c>
      <c r="L125" s="273">
        <v>39500.9</v>
      </c>
      <c r="M125" s="273">
        <v>47600</v>
      </c>
      <c r="N125" s="273">
        <v>0</v>
      </c>
      <c r="Q125" s="56">
        <v>-92000</v>
      </c>
      <c r="R125" s="56">
        <v>3118920.11</v>
      </c>
      <c r="S125" s="100">
        <v>166949.29999999999</v>
      </c>
      <c r="W125" s="100">
        <v>230597</v>
      </c>
      <c r="Y125" s="124">
        <v>297017</v>
      </c>
      <c r="AB125" s="124">
        <v>37751.07</v>
      </c>
      <c r="AC125" s="124">
        <v>36486.21</v>
      </c>
    </row>
    <row r="126" spans="1:31" x14ac:dyDescent="0.2">
      <c r="A126" s="56" t="s">
        <v>1884</v>
      </c>
      <c r="B126" s="123">
        <v>416178.26</v>
      </c>
      <c r="C126" s="123">
        <v>6383.5</v>
      </c>
      <c r="D126" s="123">
        <v>22365.9</v>
      </c>
      <c r="G126" s="56">
        <v>943985.79</v>
      </c>
      <c r="H126" s="56">
        <v>191200.85</v>
      </c>
      <c r="L126" s="273">
        <v>78105.72</v>
      </c>
      <c r="N126" s="273">
        <v>1310</v>
      </c>
      <c r="O126" s="56">
        <v>85640</v>
      </c>
      <c r="P126" s="56">
        <v>-1269160.81</v>
      </c>
      <c r="Q126" s="56">
        <v>-20000</v>
      </c>
      <c r="R126" s="56">
        <v>2656385</v>
      </c>
      <c r="S126" s="100">
        <v>326689.65000000002</v>
      </c>
      <c r="W126" s="100">
        <v>320803</v>
      </c>
      <c r="Y126" s="124">
        <v>455191</v>
      </c>
      <c r="AB126" s="124">
        <v>76185.11</v>
      </c>
      <c r="AC126" s="124">
        <v>37500.15</v>
      </c>
    </row>
    <row r="127" spans="1:31" x14ac:dyDescent="0.2">
      <c r="A127" s="56" t="s">
        <v>1885</v>
      </c>
      <c r="B127" s="123">
        <v>409327.96</v>
      </c>
      <c r="C127" s="123">
        <v>3006</v>
      </c>
      <c r="D127" s="123">
        <v>15369.37</v>
      </c>
      <c r="G127" s="56">
        <v>276956.96999999997</v>
      </c>
      <c r="H127" s="56">
        <v>194216.04</v>
      </c>
      <c r="L127" s="273">
        <v>84080.21</v>
      </c>
      <c r="P127" s="56">
        <v>-1849130.55</v>
      </c>
      <c r="R127" s="56">
        <v>2668500</v>
      </c>
      <c r="S127" s="100">
        <v>194750.65</v>
      </c>
      <c r="W127" s="100">
        <v>288204</v>
      </c>
      <c r="Y127" s="124">
        <v>365712</v>
      </c>
      <c r="AB127" s="124">
        <v>83093.259999999995</v>
      </c>
      <c r="AC127" s="124">
        <v>19663.46</v>
      </c>
    </row>
    <row r="128" spans="1:31" x14ac:dyDescent="0.2">
      <c r="A128" s="56" t="s">
        <v>1888</v>
      </c>
      <c r="B128" s="123">
        <v>437351.7</v>
      </c>
      <c r="C128" s="123">
        <v>6409</v>
      </c>
      <c r="D128" s="123">
        <v>25723.61</v>
      </c>
      <c r="G128" s="56">
        <v>5165613.01</v>
      </c>
      <c r="H128" s="56">
        <v>93998.06</v>
      </c>
      <c r="L128" s="273">
        <v>173191.82</v>
      </c>
      <c r="N128" s="273">
        <v>26</v>
      </c>
      <c r="P128" s="56">
        <v>-3816502.6</v>
      </c>
      <c r="R128" s="56">
        <v>9526566.6699999999</v>
      </c>
      <c r="S128" s="100">
        <v>301925.34000000003</v>
      </c>
      <c r="W128" s="100">
        <v>281307</v>
      </c>
      <c r="Y128" s="124">
        <v>463811</v>
      </c>
      <c r="AA128" s="124">
        <v>3280</v>
      </c>
      <c r="AB128" s="124">
        <v>132510.71</v>
      </c>
      <c r="AC128" s="124">
        <v>79291.64</v>
      </c>
    </row>
    <row r="129" spans="1:29" x14ac:dyDescent="0.2">
      <c r="A129" s="56" t="s">
        <v>1890</v>
      </c>
      <c r="B129" s="123">
        <v>378471.08</v>
      </c>
      <c r="C129" s="123">
        <v>1337</v>
      </c>
      <c r="D129" s="123">
        <v>0</v>
      </c>
      <c r="G129" s="56">
        <v>409564.61</v>
      </c>
      <c r="H129" s="56">
        <v>162872.60999999999</v>
      </c>
      <c r="L129" s="273">
        <v>38884</v>
      </c>
      <c r="N129" s="273">
        <v>0</v>
      </c>
      <c r="O129" s="56">
        <v>155940</v>
      </c>
      <c r="P129" s="56">
        <v>-1815370.57</v>
      </c>
      <c r="Q129" s="56">
        <v>245.79</v>
      </c>
      <c r="R129" s="56">
        <v>2647000</v>
      </c>
      <c r="S129" s="100">
        <v>10398.799999999999</v>
      </c>
      <c r="W129" s="100">
        <v>77062</v>
      </c>
      <c r="Y129" s="124">
        <v>121756</v>
      </c>
      <c r="AB129" s="124">
        <v>15253.05</v>
      </c>
      <c r="AC129" s="124">
        <v>7012.92</v>
      </c>
    </row>
    <row r="130" spans="1:29" x14ac:dyDescent="0.2">
      <c r="A130" s="56" t="s">
        <v>1916</v>
      </c>
      <c r="B130" s="123">
        <v>222938.65</v>
      </c>
      <c r="C130" s="123">
        <v>624</v>
      </c>
      <c r="D130" s="123">
        <v>6619.7</v>
      </c>
      <c r="G130" s="56">
        <v>484035.74</v>
      </c>
      <c r="H130" s="56">
        <v>64614.61</v>
      </c>
      <c r="L130" s="273">
        <v>150169.01</v>
      </c>
      <c r="N130" s="273">
        <v>15</v>
      </c>
      <c r="P130" s="56">
        <v>-1237394.6599999999</v>
      </c>
      <c r="R130" s="56">
        <v>1913700</v>
      </c>
      <c r="S130" s="100">
        <v>40233.26</v>
      </c>
      <c r="W130" s="100">
        <v>72727.600000000006</v>
      </c>
      <c r="Y130" s="124">
        <v>110591.6</v>
      </c>
      <c r="AB130" s="124">
        <v>24788.9</v>
      </c>
      <c r="AC130" s="124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P130"/>
  <sheetViews>
    <sheetView topLeftCell="AI25" zoomScale="68" zoomScaleNormal="68" workbookViewId="0">
      <selection activeCell="AK26" sqref="AK26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0.625" style="56" customWidth="1"/>
    <col min="6" max="9" width="17.75" style="123"/>
    <col min="10" max="14" width="17.75" style="56"/>
    <col min="15" max="18" width="17.75" style="273"/>
    <col min="19" max="22" width="17.75" style="56"/>
    <col min="23" max="28" width="17.75" style="100"/>
    <col min="29" max="35" width="17.75" style="124"/>
    <col min="36" max="36" width="33.75" style="124" bestFit="1" customWidth="1"/>
    <col min="37" max="37" width="20.5" style="99" bestFit="1" customWidth="1"/>
    <col min="38" max="38" width="17.875" style="63" bestFit="1" customWidth="1"/>
    <col min="39" max="39" width="17.375" style="64" bestFit="1" customWidth="1"/>
    <col min="40" max="40" width="17.625" style="60" bestFit="1" customWidth="1"/>
    <col min="41" max="41" width="19.125" style="59" bestFit="1" customWidth="1"/>
    <col min="42" max="42" width="23.625" style="64" bestFit="1" customWidth="1"/>
    <col min="43" max="16384" width="9" style="68"/>
  </cols>
  <sheetData>
    <row r="1" spans="1:42" x14ac:dyDescent="0.2">
      <c r="A1" s="266"/>
      <c r="B1" s="266"/>
      <c r="E1" s="56" t="s">
        <v>590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56" t="s">
        <v>1586</v>
      </c>
      <c r="K1" s="56" t="s">
        <v>1442</v>
      </c>
      <c r="L1" s="56" t="s">
        <v>1443</v>
      </c>
      <c r="M1" s="56" t="s">
        <v>1444</v>
      </c>
      <c r="N1" s="56" t="s">
        <v>1587</v>
      </c>
      <c r="O1" s="273" t="s">
        <v>1445</v>
      </c>
      <c r="P1" s="273" t="s">
        <v>1446</v>
      </c>
      <c r="Q1" s="273" t="s">
        <v>1447</v>
      </c>
      <c r="R1" s="273" t="s">
        <v>1448</v>
      </c>
      <c r="S1" s="56" t="s">
        <v>1449</v>
      </c>
      <c r="T1" s="56" t="s">
        <v>1450</v>
      </c>
      <c r="U1" s="56" t="s">
        <v>1451</v>
      </c>
      <c r="V1" s="56" t="s">
        <v>1452</v>
      </c>
      <c r="W1" s="100" t="s">
        <v>1454</v>
      </c>
      <c r="X1" s="100" t="s">
        <v>1455</v>
      </c>
      <c r="Y1" s="100" t="s">
        <v>1456</v>
      </c>
      <c r="Z1" s="100" t="s">
        <v>1588</v>
      </c>
      <c r="AA1" s="100" t="s">
        <v>1457</v>
      </c>
      <c r="AB1" s="100" t="s">
        <v>1458</v>
      </c>
      <c r="AC1" s="124" t="s">
        <v>1459</v>
      </c>
      <c r="AD1" s="124" t="s">
        <v>1460</v>
      </c>
      <c r="AE1" s="124" t="s">
        <v>1461</v>
      </c>
      <c r="AF1" s="124" t="s">
        <v>1462</v>
      </c>
      <c r="AG1" s="124" t="s">
        <v>1463</v>
      </c>
      <c r="AH1" s="124" t="s">
        <v>1589</v>
      </c>
      <c r="AI1" s="124" t="s">
        <v>1465</v>
      </c>
      <c r="AJ1" s="124" t="s">
        <v>1466</v>
      </c>
      <c r="AK1" s="99" t="s">
        <v>6</v>
      </c>
      <c r="AL1" s="63" t="s">
        <v>7</v>
      </c>
      <c r="AM1" s="64" t="s">
        <v>8</v>
      </c>
      <c r="AN1" s="65" t="s">
        <v>9</v>
      </c>
      <c r="AO1" s="66" t="s">
        <v>10</v>
      </c>
      <c r="AP1" s="67" t="s">
        <v>11</v>
      </c>
    </row>
    <row r="2" spans="1:42" x14ac:dyDescent="0.2">
      <c r="A2" s="266"/>
      <c r="B2" s="266"/>
      <c r="C2" s="57" t="s">
        <v>815</v>
      </c>
      <c r="E2" s="56" t="s">
        <v>591</v>
      </c>
      <c r="F2" s="123" t="s">
        <v>1467</v>
      </c>
      <c r="G2" s="123" t="s">
        <v>1468</v>
      </c>
      <c r="H2" s="123" t="s">
        <v>1469</v>
      </c>
      <c r="I2" s="123" t="s">
        <v>1470</v>
      </c>
      <c r="J2" s="56" t="s">
        <v>1590</v>
      </c>
      <c r="K2" s="56" t="s">
        <v>1471</v>
      </c>
      <c r="L2" s="56" t="s">
        <v>1472</v>
      </c>
      <c r="M2" s="56" t="s">
        <v>1473</v>
      </c>
      <c r="N2" s="56" t="s">
        <v>1591</v>
      </c>
      <c r="O2" s="273" t="s">
        <v>1474</v>
      </c>
      <c r="P2" s="273" t="s">
        <v>1475</v>
      </c>
      <c r="Q2" s="273" t="s">
        <v>1476</v>
      </c>
      <c r="R2" s="273" t="s">
        <v>1477</v>
      </c>
      <c r="S2" s="56" t="s">
        <v>1478</v>
      </c>
      <c r="T2" s="56" t="s">
        <v>1479</v>
      </c>
      <c r="U2" s="56" t="s">
        <v>1480</v>
      </c>
      <c r="V2" s="56" t="s">
        <v>1481</v>
      </c>
      <c r="W2" s="100" t="s">
        <v>1483</v>
      </c>
      <c r="X2" s="100" t="s">
        <v>1484</v>
      </c>
      <c r="Y2" s="100" t="s">
        <v>1485</v>
      </c>
      <c r="Z2" s="100" t="s">
        <v>1592</v>
      </c>
      <c r="AA2" s="100" t="s">
        <v>1486</v>
      </c>
      <c r="AB2" s="100" t="s">
        <v>1487</v>
      </c>
      <c r="AC2" s="124" t="s">
        <v>1488</v>
      </c>
      <c r="AD2" s="124" t="s">
        <v>1489</v>
      </c>
      <c r="AE2" s="124" t="s">
        <v>1490</v>
      </c>
      <c r="AF2" s="124" t="s">
        <v>1491</v>
      </c>
      <c r="AG2" s="124" t="s">
        <v>1492</v>
      </c>
      <c r="AH2" s="124" t="s">
        <v>1593</v>
      </c>
      <c r="AI2" s="124" t="s">
        <v>1494</v>
      </c>
      <c r="AJ2" s="124" t="s">
        <v>1495</v>
      </c>
    </row>
    <row r="3" spans="1:42" ht="15" thickBot="1" x14ac:dyDescent="0.25">
      <c r="A3" s="266"/>
      <c r="B3" s="266"/>
      <c r="E3" s="56" t="s">
        <v>592</v>
      </c>
      <c r="F3" s="123">
        <v>53410452.240000002</v>
      </c>
      <c r="G3" s="123">
        <v>2016627.55</v>
      </c>
      <c r="H3" s="123">
        <v>8282288.75</v>
      </c>
      <c r="I3" s="123">
        <v>0</v>
      </c>
      <c r="J3" s="56">
        <v>0</v>
      </c>
      <c r="K3" s="56">
        <v>134468981.97999999</v>
      </c>
      <c r="L3" s="56">
        <v>21551626.899999999</v>
      </c>
      <c r="M3" s="56">
        <v>0</v>
      </c>
      <c r="N3" s="56">
        <v>0</v>
      </c>
      <c r="O3" s="273">
        <v>342166</v>
      </c>
      <c r="P3" s="273">
        <v>3141583.15</v>
      </c>
      <c r="Q3" s="273">
        <v>2029865.09</v>
      </c>
      <c r="R3" s="273">
        <v>117157.27</v>
      </c>
      <c r="S3" s="56">
        <v>1977135.49</v>
      </c>
      <c r="T3" s="56">
        <v>-12154050.18</v>
      </c>
      <c r="U3" s="56">
        <v>3698419.03</v>
      </c>
      <c r="V3" s="56">
        <v>224392334.74000001</v>
      </c>
      <c r="W3" s="100">
        <v>30462177.16</v>
      </c>
      <c r="X3" s="100">
        <v>229109.65</v>
      </c>
      <c r="Y3" s="100">
        <v>3213.32</v>
      </c>
      <c r="Z3" s="100">
        <v>30</v>
      </c>
      <c r="AA3" s="100">
        <v>24380638.98</v>
      </c>
      <c r="AB3" s="100">
        <v>1207161.3799999999</v>
      </c>
      <c r="AC3" s="124">
        <v>34236694.479999997</v>
      </c>
      <c r="AD3" s="124">
        <v>35854</v>
      </c>
      <c r="AE3" s="124">
        <v>41061</v>
      </c>
      <c r="AF3" s="124">
        <v>12744579.460000001</v>
      </c>
      <c r="AG3" s="124">
        <v>13028386.17</v>
      </c>
      <c r="AH3" s="124">
        <v>5397.5</v>
      </c>
      <c r="AI3" s="124">
        <v>36061</v>
      </c>
      <c r="AJ3" s="124">
        <v>437522</v>
      </c>
      <c r="AK3" s="99">
        <f t="shared" ref="AK3:AP3" si="0">SUM(AK4:AK130)</f>
        <v>63709368.539999984</v>
      </c>
      <c r="AL3" s="63">
        <f t="shared" si="0"/>
        <v>5630771.5099999998</v>
      </c>
      <c r="AM3" s="64">
        <f t="shared" si="0"/>
        <v>58078597.029999994</v>
      </c>
      <c r="AN3" s="60">
        <f t="shared" si="0"/>
        <v>56282330.49000001</v>
      </c>
      <c r="AO3" s="59">
        <f t="shared" si="0"/>
        <v>60565555.609999992</v>
      </c>
      <c r="AP3" s="69">
        <f t="shared" si="0"/>
        <v>-4283225.1199999955</v>
      </c>
    </row>
    <row r="4" spans="1:42" ht="15" thickBot="1" x14ac:dyDescent="0.25">
      <c r="A4" s="50" t="s">
        <v>364</v>
      </c>
      <c r="B4" s="50" t="s">
        <v>366</v>
      </c>
      <c r="C4" s="88">
        <v>6411</v>
      </c>
      <c r="D4" s="89" t="s">
        <v>688</v>
      </c>
      <c r="E4" s="56" t="s">
        <v>1793</v>
      </c>
      <c r="F4" s="123">
        <v>667541.84</v>
      </c>
      <c r="G4" s="123">
        <v>5536</v>
      </c>
      <c r="H4" s="123">
        <v>105308.31</v>
      </c>
      <c r="K4" s="56">
        <v>4660931.5599999996</v>
      </c>
      <c r="L4" s="56">
        <v>133055.57999999999</v>
      </c>
      <c r="P4" s="273">
        <v>7098.69</v>
      </c>
      <c r="R4" s="273">
        <v>75</v>
      </c>
      <c r="S4" s="56">
        <v>54570</v>
      </c>
      <c r="U4" s="56">
        <v>14475.97</v>
      </c>
      <c r="V4" s="56">
        <v>1723269</v>
      </c>
      <c r="W4" s="100">
        <v>182385.15</v>
      </c>
      <c r="AA4" s="100">
        <v>417999.5</v>
      </c>
      <c r="AB4" s="100">
        <v>56920</v>
      </c>
      <c r="AC4" s="124">
        <v>502109.5</v>
      </c>
      <c r="AF4" s="124">
        <v>195126.97</v>
      </c>
      <c r="AG4" s="124">
        <v>55992.78</v>
      </c>
      <c r="AJ4" s="124">
        <v>29797</v>
      </c>
      <c r="AK4" s="99">
        <f>SUM(F4:I4)</f>
        <v>778386.14999999991</v>
      </c>
      <c r="AL4" s="63">
        <f>SUM(O4:R4)</f>
        <v>7173.69</v>
      </c>
      <c r="AM4" s="64">
        <f>AK4-AL4</f>
        <v>771212.46</v>
      </c>
      <c r="AN4" s="60">
        <f>SUM(W4:AB4)</f>
        <v>657304.65</v>
      </c>
      <c r="AO4" s="59">
        <f>SUM(AC4:AJ4)</f>
        <v>783026.25</v>
      </c>
      <c r="AP4" s="69">
        <f>AN4-AO4</f>
        <v>-125721.59999999998</v>
      </c>
    </row>
    <row r="5" spans="1:42" ht="15" thickBot="1" x14ac:dyDescent="0.25">
      <c r="A5" s="50" t="s">
        <v>364</v>
      </c>
      <c r="B5" s="50" t="s">
        <v>366</v>
      </c>
      <c r="C5" s="88">
        <v>2059</v>
      </c>
      <c r="D5" s="89" t="s">
        <v>689</v>
      </c>
      <c r="E5" s="56" t="s">
        <v>1794</v>
      </c>
      <c r="F5" s="123">
        <v>213095.02</v>
      </c>
      <c r="G5" s="123">
        <v>0</v>
      </c>
      <c r="H5" s="123">
        <v>138499.46</v>
      </c>
      <c r="K5" s="56">
        <v>686419.25</v>
      </c>
      <c r="L5" s="56">
        <v>269939.57</v>
      </c>
      <c r="O5" s="273">
        <v>3650</v>
      </c>
      <c r="R5" s="273">
        <v>1111.99</v>
      </c>
      <c r="S5" s="56">
        <v>228080</v>
      </c>
      <c r="U5" s="56">
        <v>1792.09</v>
      </c>
      <c r="V5" s="56">
        <v>1740746.12</v>
      </c>
      <c r="W5" s="100">
        <v>145458.07</v>
      </c>
      <c r="X5" s="100">
        <v>16300</v>
      </c>
      <c r="AA5" s="100">
        <v>187293</v>
      </c>
      <c r="AB5" s="100">
        <v>108450</v>
      </c>
      <c r="AC5" s="124">
        <v>200393</v>
      </c>
      <c r="AF5" s="124">
        <v>72632.5</v>
      </c>
      <c r="AG5" s="124">
        <v>42904.01</v>
      </c>
      <c r="AJ5" s="124">
        <v>500</v>
      </c>
      <c r="AK5" s="99">
        <f t="shared" ref="AK5:AK68" si="1">SUM(F5:I5)</f>
        <v>351594.48</v>
      </c>
      <c r="AL5" s="63">
        <f t="shared" ref="AL5:AL68" si="2">SUM(O5:R5)</f>
        <v>4761.99</v>
      </c>
      <c r="AM5" s="64">
        <f t="shared" ref="AM5:AM68" si="3">AK5-AL5</f>
        <v>346832.49</v>
      </c>
      <c r="AN5" s="60">
        <f t="shared" ref="AN5:AN68" si="4">SUM(W5:AB5)</f>
        <v>457501.07</v>
      </c>
      <c r="AO5" s="59">
        <f t="shared" ref="AO5:AO68" si="5">SUM(AC5:AJ5)</f>
        <v>316429.51</v>
      </c>
      <c r="AP5" s="69">
        <f t="shared" ref="AP5:AP68" si="6">AN5-AO5</f>
        <v>141071.56</v>
      </c>
    </row>
    <row r="6" spans="1:42" ht="15" thickBot="1" x14ac:dyDescent="0.25">
      <c r="A6" s="50" t="s">
        <v>364</v>
      </c>
      <c r="B6" s="50" t="s">
        <v>366</v>
      </c>
      <c r="C6" s="88">
        <v>6691</v>
      </c>
      <c r="D6" s="89" t="s">
        <v>690</v>
      </c>
      <c r="E6" s="56" t="s">
        <v>1795</v>
      </c>
      <c r="F6" s="123">
        <v>179379.61</v>
      </c>
      <c r="G6" s="123">
        <v>79159</v>
      </c>
      <c r="H6" s="123">
        <v>75547.44</v>
      </c>
      <c r="K6" s="56">
        <v>1178003.3600000001</v>
      </c>
      <c r="L6" s="56">
        <v>658266.55000000005</v>
      </c>
      <c r="P6" s="273">
        <v>545.70000000000005</v>
      </c>
      <c r="R6" s="273">
        <v>1947.3</v>
      </c>
      <c r="S6" s="56">
        <v>89300</v>
      </c>
      <c r="U6" s="56">
        <v>194000</v>
      </c>
      <c r="V6" s="56">
        <v>2169071.4500000002</v>
      </c>
      <c r="W6" s="100">
        <v>241594.06</v>
      </c>
      <c r="AA6" s="100">
        <v>170909.5</v>
      </c>
      <c r="AC6" s="124">
        <v>308379.5</v>
      </c>
      <c r="AF6" s="124">
        <v>376210.98</v>
      </c>
      <c r="AG6" s="124">
        <v>2737.66</v>
      </c>
      <c r="AJ6" s="124">
        <v>500</v>
      </c>
      <c r="AK6" s="99">
        <f t="shared" si="1"/>
        <v>334086.05</v>
      </c>
      <c r="AL6" s="63">
        <f t="shared" si="2"/>
        <v>2493</v>
      </c>
      <c r="AM6" s="64">
        <f t="shared" si="3"/>
        <v>331593.05</v>
      </c>
      <c r="AN6" s="60">
        <f t="shared" si="4"/>
        <v>412503.56</v>
      </c>
      <c r="AO6" s="59">
        <f t="shared" si="5"/>
        <v>687828.14</v>
      </c>
      <c r="AP6" s="69">
        <f t="shared" si="6"/>
        <v>-275324.58</v>
      </c>
    </row>
    <row r="7" spans="1:42" ht="15" thickBot="1" x14ac:dyDescent="0.25">
      <c r="A7" s="50" t="s">
        <v>364</v>
      </c>
      <c r="B7" s="50" t="s">
        <v>366</v>
      </c>
      <c r="C7" s="88">
        <v>3434</v>
      </c>
      <c r="D7" s="89" t="s">
        <v>691</v>
      </c>
      <c r="E7" s="56" t="s">
        <v>1796</v>
      </c>
      <c r="F7" s="123">
        <v>542225.92000000004</v>
      </c>
      <c r="G7" s="123">
        <v>0</v>
      </c>
      <c r="H7" s="123">
        <v>123533.91</v>
      </c>
      <c r="K7" s="56">
        <v>396631.21</v>
      </c>
      <c r="L7" s="56">
        <v>210690.51</v>
      </c>
      <c r="O7" s="273">
        <v>0</v>
      </c>
      <c r="P7" s="273">
        <v>15300</v>
      </c>
      <c r="R7" s="273">
        <v>156</v>
      </c>
      <c r="U7" s="56">
        <v>3588.65</v>
      </c>
      <c r="V7" s="56">
        <v>235221.96</v>
      </c>
      <c r="W7" s="100">
        <v>184674.18</v>
      </c>
      <c r="AA7" s="100">
        <v>412096</v>
      </c>
      <c r="AB7" s="100">
        <v>23250</v>
      </c>
      <c r="AC7" s="124">
        <v>465816</v>
      </c>
      <c r="AF7" s="124">
        <v>90425.12</v>
      </c>
      <c r="AG7" s="124">
        <v>31918.09</v>
      </c>
      <c r="AJ7" s="124">
        <v>26142</v>
      </c>
      <c r="AK7" s="99">
        <f t="shared" si="1"/>
        <v>665759.83000000007</v>
      </c>
      <c r="AL7" s="63">
        <f t="shared" si="2"/>
        <v>15456</v>
      </c>
      <c r="AM7" s="64">
        <f t="shared" si="3"/>
        <v>650303.83000000007</v>
      </c>
      <c r="AN7" s="60">
        <f t="shared" si="4"/>
        <v>620020.17999999993</v>
      </c>
      <c r="AO7" s="59">
        <f t="shared" si="5"/>
        <v>614301.21</v>
      </c>
      <c r="AP7" s="69">
        <f t="shared" si="6"/>
        <v>5718.9699999999721</v>
      </c>
    </row>
    <row r="8" spans="1:42" ht="15" thickBot="1" x14ac:dyDescent="0.25">
      <c r="A8" s="50" t="s">
        <v>364</v>
      </c>
      <c r="B8" s="50" t="s">
        <v>366</v>
      </c>
      <c r="C8" s="88">
        <v>3172</v>
      </c>
      <c r="D8" s="89" t="s">
        <v>692</v>
      </c>
      <c r="E8" s="56" t="s">
        <v>1797</v>
      </c>
      <c r="F8" s="123">
        <v>546878.92000000004</v>
      </c>
      <c r="G8" s="123">
        <v>10557</v>
      </c>
      <c r="H8" s="123">
        <v>32733.4</v>
      </c>
      <c r="K8" s="56">
        <v>556620.55000000005</v>
      </c>
      <c r="L8" s="56">
        <v>215091.11</v>
      </c>
      <c r="P8" s="273">
        <v>3021.87</v>
      </c>
      <c r="R8" s="273">
        <v>75</v>
      </c>
      <c r="S8" s="56">
        <v>0</v>
      </c>
      <c r="V8" s="56">
        <v>1649277.25</v>
      </c>
      <c r="W8" s="100">
        <v>225616.84</v>
      </c>
      <c r="AA8" s="100">
        <v>153853</v>
      </c>
      <c r="AB8" s="100">
        <v>21000</v>
      </c>
      <c r="AC8" s="124">
        <v>198993</v>
      </c>
      <c r="AF8" s="124">
        <v>124627.23</v>
      </c>
      <c r="AG8" s="124">
        <v>26867.88</v>
      </c>
      <c r="AJ8" s="124">
        <v>22424</v>
      </c>
      <c r="AK8" s="99">
        <f t="shared" si="1"/>
        <v>590169.32000000007</v>
      </c>
      <c r="AL8" s="63">
        <f t="shared" si="2"/>
        <v>3096.87</v>
      </c>
      <c r="AM8" s="64">
        <f t="shared" si="3"/>
        <v>587072.45000000007</v>
      </c>
      <c r="AN8" s="60">
        <f t="shared" si="4"/>
        <v>400469.83999999997</v>
      </c>
      <c r="AO8" s="59">
        <f t="shared" si="5"/>
        <v>372912.11</v>
      </c>
      <c r="AP8" s="69">
        <f t="shared" si="6"/>
        <v>27557.729999999981</v>
      </c>
    </row>
    <row r="9" spans="1:42" ht="15" thickBot="1" x14ac:dyDescent="0.25">
      <c r="A9" s="50" t="s">
        <v>364</v>
      </c>
      <c r="B9" s="50" t="s">
        <v>366</v>
      </c>
      <c r="C9" s="88">
        <v>3172</v>
      </c>
      <c r="D9" s="89" t="s">
        <v>693</v>
      </c>
      <c r="E9" s="56" t="s">
        <v>1798</v>
      </c>
      <c r="F9" s="123">
        <v>604014.6</v>
      </c>
      <c r="G9" s="123">
        <v>3780</v>
      </c>
      <c r="H9" s="123">
        <v>55388.95</v>
      </c>
      <c r="K9" s="56">
        <v>299019.90999999997</v>
      </c>
      <c r="L9" s="56">
        <v>198037</v>
      </c>
      <c r="P9" s="273">
        <v>9886.2999999999993</v>
      </c>
      <c r="R9" s="273">
        <v>0</v>
      </c>
      <c r="U9" s="56">
        <v>2346.66</v>
      </c>
      <c r="V9" s="56">
        <v>991159.3</v>
      </c>
      <c r="W9" s="100">
        <v>161583.79999999999</v>
      </c>
      <c r="AA9" s="100">
        <v>177471</v>
      </c>
      <c r="AB9" s="100">
        <v>20140</v>
      </c>
      <c r="AC9" s="124">
        <v>228231</v>
      </c>
      <c r="AF9" s="124">
        <v>105633.46</v>
      </c>
      <c r="AG9" s="124">
        <v>25050.35</v>
      </c>
      <c r="AJ9" s="124">
        <v>19748</v>
      </c>
      <c r="AK9" s="99">
        <f t="shared" si="1"/>
        <v>663183.54999999993</v>
      </c>
      <c r="AL9" s="63">
        <f t="shared" si="2"/>
        <v>9886.2999999999993</v>
      </c>
      <c r="AM9" s="64">
        <f t="shared" si="3"/>
        <v>653297.24999999988</v>
      </c>
      <c r="AN9" s="60">
        <f t="shared" si="4"/>
        <v>359194.8</v>
      </c>
      <c r="AO9" s="59">
        <f t="shared" si="5"/>
        <v>378662.81</v>
      </c>
      <c r="AP9" s="69">
        <f t="shared" si="6"/>
        <v>-19468.010000000009</v>
      </c>
    </row>
    <row r="10" spans="1:42" ht="15" thickBot="1" x14ac:dyDescent="0.25">
      <c r="A10" s="50" t="s">
        <v>364</v>
      </c>
      <c r="B10" s="50" t="s">
        <v>366</v>
      </c>
      <c r="C10" s="88">
        <v>1819</v>
      </c>
      <c r="D10" s="89" t="s">
        <v>694</v>
      </c>
      <c r="E10" s="56" t="s">
        <v>1799</v>
      </c>
      <c r="F10" s="123">
        <v>224502.51</v>
      </c>
      <c r="G10" s="123">
        <v>0</v>
      </c>
      <c r="H10" s="123">
        <v>111283.31</v>
      </c>
      <c r="K10" s="56">
        <v>917363.68</v>
      </c>
      <c r="L10" s="56">
        <v>247699.21</v>
      </c>
      <c r="O10" s="273">
        <v>0</v>
      </c>
      <c r="R10" s="273">
        <v>1404.51</v>
      </c>
      <c r="S10" s="56">
        <v>110000</v>
      </c>
      <c r="U10" s="56">
        <v>19037.509999999998</v>
      </c>
      <c r="V10" s="56">
        <v>169383.81</v>
      </c>
      <c r="W10" s="100">
        <v>134695.99</v>
      </c>
      <c r="AA10" s="100">
        <v>189365</v>
      </c>
      <c r="AB10" s="100">
        <v>108130</v>
      </c>
      <c r="AC10" s="124">
        <v>210465</v>
      </c>
      <c r="AF10" s="124">
        <v>59359.21</v>
      </c>
      <c r="AG10" s="124">
        <v>41318.47</v>
      </c>
      <c r="AJ10" s="124">
        <v>500</v>
      </c>
      <c r="AK10" s="99">
        <f t="shared" si="1"/>
        <v>335785.82</v>
      </c>
      <c r="AL10" s="63">
        <f t="shared" si="2"/>
        <v>1404.51</v>
      </c>
      <c r="AM10" s="64">
        <f t="shared" si="3"/>
        <v>334381.31</v>
      </c>
      <c r="AN10" s="60">
        <f t="shared" si="4"/>
        <v>432190.99</v>
      </c>
      <c r="AO10" s="59">
        <f t="shared" si="5"/>
        <v>311642.68000000005</v>
      </c>
      <c r="AP10" s="69">
        <f t="shared" si="6"/>
        <v>120548.30999999994</v>
      </c>
    </row>
    <row r="11" spans="1:42" ht="15" thickBot="1" x14ac:dyDescent="0.25">
      <c r="A11" s="50" t="s">
        <v>364</v>
      </c>
      <c r="B11" s="50" t="s">
        <v>366</v>
      </c>
      <c r="C11" s="88">
        <v>6183</v>
      </c>
      <c r="D11" s="89" t="s">
        <v>695</v>
      </c>
      <c r="E11" s="56" t="s">
        <v>1800</v>
      </c>
      <c r="F11" s="123">
        <v>1116274.17</v>
      </c>
      <c r="G11" s="123">
        <v>45358</v>
      </c>
      <c r="H11" s="123">
        <v>77057.19</v>
      </c>
      <c r="K11" s="56">
        <v>796509</v>
      </c>
      <c r="L11" s="56">
        <v>646151.61</v>
      </c>
      <c r="O11" s="273">
        <v>2615</v>
      </c>
      <c r="P11" s="273">
        <v>430.14</v>
      </c>
      <c r="R11" s="273">
        <v>79</v>
      </c>
      <c r="S11" s="56">
        <v>8700</v>
      </c>
      <c r="U11" s="56">
        <v>66806.67</v>
      </c>
      <c r="V11" s="56">
        <v>668274.24</v>
      </c>
      <c r="W11" s="100">
        <v>294441.33</v>
      </c>
      <c r="X11" s="100">
        <v>15333</v>
      </c>
      <c r="AA11" s="100">
        <v>273280</v>
      </c>
      <c r="AB11" s="100">
        <v>31680</v>
      </c>
      <c r="AC11" s="124">
        <v>404840</v>
      </c>
      <c r="AF11" s="124">
        <v>178614.53</v>
      </c>
      <c r="AG11" s="124">
        <v>38499.4</v>
      </c>
      <c r="AJ11" s="124">
        <v>45675</v>
      </c>
      <c r="AK11" s="99">
        <f t="shared" si="1"/>
        <v>1238689.3599999999</v>
      </c>
      <c r="AL11" s="63">
        <f t="shared" si="2"/>
        <v>3124.14</v>
      </c>
      <c r="AM11" s="64">
        <f t="shared" si="3"/>
        <v>1235565.22</v>
      </c>
      <c r="AN11" s="60">
        <f t="shared" si="4"/>
        <v>614734.33000000007</v>
      </c>
      <c r="AO11" s="59">
        <f t="shared" si="5"/>
        <v>667628.93000000005</v>
      </c>
      <c r="AP11" s="69">
        <f t="shared" si="6"/>
        <v>-52894.599999999977</v>
      </c>
    </row>
    <row r="12" spans="1:42" ht="15" thickBot="1" x14ac:dyDescent="0.25">
      <c r="A12" s="50" t="s">
        <v>364</v>
      </c>
      <c r="B12" s="50" t="s">
        <v>366</v>
      </c>
      <c r="C12" s="88">
        <v>2360</v>
      </c>
      <c r="D12" s="89" t="s">
        <v>696</v>
      </c>
      <c r="E12" s="56" t="s">
        <v>1801</v>
      </c>
      <c r="F12" s="123">
        <v>634120.81999999995</v>
      </c>
      <c r="G12" s="123">
        <v>20724</v>
      </c>
      <c r="H12" s="123">
        <v>55283.77</v>
      </c>
      <c r="K12" s="56">
        <v>788314.75</v>
      </c>
      <c r="L12" s="56">
        <v>244596.69</v>
      </c>
      <c r="O12" s="273">
        <v>1740</v>
      </c>
      <c r="P12" s="273">
        <v>321</v>
      </c>
      <c r="R12" s="273">
        <v>44.23</v>
      </c>
      <c r="V12" s="56">
        <v>2102009.77</v>
      </c>
      <c r="W12" s="100">
        <v>174802.31</v>
      </c>
      <c r="AA12" s="100">
        <v>282200</v>
      </c>
      <c r="AB12" s="100">
        <v>18700</v>
      </c>
      <c r="AC12" s="124">
        <v>343220</v>
      </c>
      <c r="AF12" s="124">
        <v>73970.720000000001</v>
      </c>
      <c r="AG12" s="124">
        <v>30315.72</v>
      </c>
      <c r="AJ12" s="124">
        <v>18275</v>
      </c>
      <c r="AK12" s="99">
        <f t="shared" si="1"/>
        <v>710128.59</v>
      </c>
      <c r="AL12" s="63">
        <f t="shared" si="2"/>
        <v>2105.23</v>
      </c>
      <c r="AM12" s="64">
        <f t="shared" si="3"/>
        <v>708023.36</v>
      </c>
      <c r="AN12" s="60">
        <f t="shared" si="4"/>
        <v>475702.31</v>
      </c>
      <c r="AO12" s="59">
        <f t="shared" si="5"/>
        <v>465781.43999999994</v>
      </c>
      <c r="AP12" s="69">
        <f t="shared" si="6"/>
        <v>9920.8700000000536</v>
      </c>
    </row>
    <row r="13" spans="1:42" ht="15" thickBot="1" x14ac:dyDescent="0.25">
      <c r="A13" s="50" t="s">
        <v>364</v>
      </c>
      <c r="B13" s="50" t="s">
        <v>366</v>
      </c>
      <c r="C13" s="88">
        <v>5028</v>
      </c>
      <c r="D13" s="89" t="s">
        <v>697</v>
      </c>
      <c r="E13" s="56" t="s">
        <v>1802</v>
      </c>
      <c r="F13" s="123">
        <v>476548.8</v>
      </c>
      <c r="G13" s="123">
        <v>5377</v>
      </c>
      <c r="H13" s="123">
        <v>157272.15</v>
      </c>
      <c r="K13" s="56">
        <v>1207761.56</v>
      </c>
      <c r="L13" s="56">
        <v>207202.23</v>
      </c>
      <c r="P13" s="273">
        <v>0</v>
      </c>
      <c r="R13" s="273">
        <v>76.06</v>
      </c>
      <c r="U13" s="56">
        <v>4843.1099999999997</v>
      </c>
      <c r="V13" s="56">
        <v>1442563.02</v>
      </c>
      <c r="W13" s="100">
        <v>236613.94</v>
      </c>
      <c r="AA13" s="100">
        <v>256660</v>
      </c>
      <c r="AB13" s="100">
        <v>35600</v>
      </c>
      <c r="AC13" s="124">
        <v>389240</v>
      </c>
      <c r="AF13" s="124">
        <v>96978.17</v>
      </c>
      <c r="AG13" s="124">
        <v>36942.1</v>
      </c>
      <c r="AJ13" s="124">
        <v>500</v>
      </c>
      <c r="AK13" s="99">
        <f t="shared" si="1"/>
        <v>639197.94999999995</v>
      </c>
      <c r="AL13" s="63">
        <f t="shared" si="2"/>
        <v>76.06</v>
      </c>
      <c r="AM13" s="64">
        <f t="shared" si="3"/>
        <v>639121.8899999999</v>
      </c>
      <c r="AN13" s="60">
        <f t="shared" si="4"/>
        <v>528873.93999999994</v>
      </c>
      <c r="AO13" s="59">
        <f t="shared" si="5"/>
        <v>523660.26999999996</v>
      </c>
      <c r="AP13" s="69">
        <f t="shared" si="6"/>
        <v>5213.6699999999837</v>
      </c>
    </row>
    <row r="14" spans="1:42" ht="15" thickBot="1" x14ac:dyDescent="0.25">
      <c r="A14" s="50" t="s">
        <v>364</v>
      </c>
      <c r="B14" s="50" t="s">
        <v>366</v>
      </c>
      <c r="C14" s="88">
        <v>3227</v>
      </c>
      <c r="D14" s="89" t="s">
        <v>698</v>
      </c>
      <c r="E14" s="56" t="s">
        <v>1803</v>
      </c>
      <c r="F14" s="123">
        <v>102886.3</v>
      </c>
      <c r="G14" s="123">
        <v>2301</v>
      </c>
      <c r="H14" s="123">
        <v>50603.37</v>
      </c>
      <c r="K14" s="56">
        <v>1140845.43</v>
      </c>
      <c r="L14" s="56">
        <v>142850.34</v>
      </c>
      <c r="P14" s="273">
        <v>0</v>
      </c>
      <c r="R14" s="273">
        <v>168</v>
      </c>
      <c r="U14" s="56">
        <v>2820.99</v>
      </c>
      <c r="V14" s="56">
        <v>484200</v>
      </c>
      <c r="W14" s="100">
        <v>195264.43</v>
      </c>
      <c r="AA14" s="100">
        <v>232439</v>
      </c>
      <c r="AB14" s="100">
        <v>14960</v>
      </c>
      <c r="AC14" s="124">
        <v>328939</v>
      </c>
      <c r="AF14" s="124">
        <v>113789.26</v>
      </c>
      <c r="AG14" s="124">
        <v>26774.7</v>
      </c>
      <c r="AJ14" s="124">
        <v>500</v>
      </c>
      <c r="AK14" s="99">
        <f t="shared" si="1"/>
        <v>155790.67000000001</v>
      </c>
      <c r="AL14" s="63">
        <f t="shared" si="2"/>
        <v>168</v>
      </c>
      <c r="AM14" s="64">
        <f t="shared" si="3"/>
        <v>155622.67000000001</v>
      </c>
      <c r="AN14" s="60">
        <f t="shared" si="4"/>
        <v>442663.43</v>
      </c>
      <c r="AO14" s="59">
        <f t="shared" si="5"/>
        <v>470002.96</v>
      </c>
      <c r="AP14" s="69">
        <f t="shared" si="6"/>
        <v>-27339.530000000028</v>
      </c>
    </row>
    <row r="15" spans="1:42" ht="15" thickBot="1" x14ac:dyDescent="0.25">
      <c r="A15" s="50" t="s">
        <v>364</v>
      </c>
      <c r="B15" s="50" t="s">
        <v>366</v>
      </c>
      <c r="C15" s="88">
        <v>5146</v>
      </c>
      <c r="D15" s="89" t="s">
        <v>699</v>
      </c>
      <c r="E15" s="56" t="s">
        <v>1804</v>
      </c>
      <c r="F15" s="123">
        <v>906555.51</v>
      </c>
      <c r="G15" s="123">
        <v>6930</v>
      </c>
      <c r="H15" s="123">
        <v>131649.1</v>
      </c>
      <c r="K15" s="56">
        <v>725858.07</v>
      </c>
      <c r="L15" s="56">
        <v>196482.55</v>
      </c>
      <c r="P15" s="273">
        <v>107</v>
      </c>
      <c r="R15" s="273">
        <v>76</v>
      </c>
      <c r="S15" s="56">
        <v>116329.52</v>
      </c>
      <c r="U15" s="56">
        <v>-61878.85</v>
      </c>
      <c r="V15" s="56">
        <v>1884119.29</v>
      </c>
      <c r="W15" s="100">
        <v>212199.95</v>
      </c>
      <c r="AA15" s="100">
        <v>188396.58</v>
      </c>
      <c r="AB15" s="100">
        <v>37820</v>
      </c>
      <c r="AC15" s="124">
        <v>254796.58</v>
      </c>
      <c r="AF15" s="124">
        <v>166024.56</v>
      </c>
      <c r="AG15" s="124">
        <v>46768.51</v>
      </c>
      <c r="AJ15" s="124">
        <v>38205</v>
      </c>
      <c r="AK15" s="99">
        <f t="shared" si="1"/>
        <v>1045134.61</v>
      </c>
      <c r="AL15" s="63">
        <f t="shared" si="2"/>
        <v>183</v>
      </c>
      <c r="AM15" s="64">
        <f t="shared" si="3"/>
        <v>1044951.61</v>
      </c>
      <c r="AN15" s="60">
        <f t="shared" si="4"/>
        <v>438416.53</v>
      </c>
      <c r="AO15" s="59">
        <f t="shared" si="5"/>
        <v>505794.65</v>
      </c>
      <c r="AP15" s="69">
        <f t="shared" si="6"/>
        <v>-67378.12</v>
      </c>
    </row>
    <row r="16" spans="1:42" ht="15" thickBot="1" x14ac:dyDescent="0.25">
      <c r="A16" s="50" t="s">
        <v>364</v>
      </c>
      <c r="B16" s="50" t="s">
        <v>366</v>
      </c>
      <c r="C16" s="88">
        <v>3255</v>
      </c>
      <c r="D16" s="89" t="s">
        <v>700</v>
      </c>
      <c r="E16" s="56" t="s">
        <v>1805</v>
      </c>
      <c r="F16" s="123">
        <v>188132.83</v>
      </c>
      <c r="G16" s="123">
        <v>0</v>
      </c>
      <c r="H16" s="123">
        <v>51445</v>
      </c>
      <c r="K16" s="56">
        <v>700945.44</v>
      </c>
      <c r="L16" s="56">
        <v>300714.57</v>
      </c>
      <c r="R16" s="273">
        <v>223</v>
      </c>
      <c r="V16" s="56">
        <v>2403607</v>
      </c>
      <c r="W16" s="100">
        <v>138782.06</v>
      </c>
      <c r="AA16" s="100">
        <v>229982</v>
      </c>
      <c r="AB16" s="100">
        <v>3000</v>
      </c>
      <c r="AC16" s="124">
        <v>326026</v>
      </c>
      <c r="AF16" s="124">
        <v>55304.01</v>
      </c>
      <c r="AG16" s="124">
        <v>30429.919999999998</v>
      </c>
      <c r="AJ16" s="124">
        <v>24364</v>
      </c>
      <c r="AK16" s="99">
        <f t="shared" si="1"/>
        <v>239577.83</v>
      </c>
      <c r="AL16" s="63">
        <f t="shared" si="2"/>
        <v>223</v>
      </c>
      <c r="AM16" s="64">
        <f t="shared" si="3"/>
        <v>239354.83</v>
      </c>
      <c r="AN16" s="60">
        <f t="shared" si="4"/>
        <v>371764.06</v>
      </c>
      <c r="AO16" s="59">
        <f t="shared" si="5"/>
        <v>436123.93</v>
      </c>
      <c r="AP16" s="69">
        <f t="shared" si="6"/>
        <v>-64359.869999999995</v>
      </c>
    </row>
    <row r="17" spans="1:42" ht="15" thickBot="1" x14ac:dyDescent="0.25">
      <c r="A17" s="50" t="s">
        <v>364</v>
      </c>
      <c r="B17" s="50" t="s">
        <v>366</v>
      </c>
      <c r="C17" s="88">
        <v>4631</v>
      </c>
      <c r="D17" s="89" t="s">
        <v>701</v>
      </c>
      <c r="E17" s="56" t="s">
        <v>1806</v>
      </c>
      <c r="F17" s="123">
        <v>962107.44</v>
      </c>
      <c r="G17" s="123">
        <v>9611</v>
      </c>
      <c r="H17" s="123">
        <v>204999.1</v>
      </c>
      <c r="K17" s="56">
        <v>510589.03</v>
      </c>
      <c r="L17" s="56">
        <v>143567</v>
      </c>
      <c r="P17" s="273">
        <v>0</v>
      </c>
      <c r="R17" s="273">
        <v>75</v>
      </c>
      <c r="U17" s="56">
        <v>2633.75</v>
      </c>
      <c r="V17" s="56">
        <v>2696435.34</v>
      </c>
      <c r="W17" s="100">
        <v>250985.76</v>
      </c>
      <c r="AA17" s="100">
        <v>148593.5</v>
      </c>
      <c r="AC17" s="124">
        <v>221703.5</v>
      </c>
      <c r="AF17" s="124">
        <v>123158.48</v>
      </c>
      <c r="AG17" s="124">
        <v>29263.200000000001</v>
      </c>
      <c r="AJ17" s="124">
        <v>29924</v>
      </c>
      <c r="AK17" s="99">
        <f t="shared" si="1"/>
        <v>1176717.54</v>
      </c>
      <c r="AL17" s="63">
        <f t="shared" si="2"/>
        <v>75</v>
      </c>
      <c r="AM17" s="64">
        <f t="shared" si="3"/>
        <v>1176642.54</v>
      </c>
      <c r="AN17" s="60">
        <f t="shared" si="4"/>
        <v>399579.26</v>
      </c>
      <c r="AO17" s="59">
        <f t="shared" si="5"/>
        <v>404049.18</v>
      </c>
      <c r="AP17" s="69">
        <f t="shared" si="6"/>
        <v>-4469.9199999999837</v>
      </c>
    </row>
    <row r="18" spans="1:42" ht="15" thickBot="1" x14ac:dyDescent="0.25">
      <c r="A18" s="50" t="s">
        <v>364</v>
      </c>
      <c r="B18" s="50" t="s">
        <v>366</v>
      </c>
      <c r="C18" s="88">
        <v>4306</v>
      </c>
      <c r="D18" s="89" t="s">
        <v>702</v>
      </c>
      <c r="E18" s="56" t="s">
        <v>1807</v>
      </c>
      <c r="F18" s="123">
        <v>592390.41</v>
      </c>
      <c r="G18" s="123">
        <v>26310</v>
      </c>
      <c r="H18" s="123">
        <v>137314.87</v>
      </c>
      <c r="K18" s="56">
        <v>930529.51</v>
      </c>
      <c r="L18" s="56">
        <v>298936.11</v>
      </c>
      <c r="P18" s="273">
        <v>7330</v>
      </c>
      <c r="R18" s="273">
        <v>83.9</v>
      </c>
      <c r="S18" s="56">
        <v>7580</v>
      </c>
      <c r="U18" s="56">
        <v>21193.15</v>
      </c>
      <c r="V18" s="56">
        <v>2510757.66</v>
      </c>
      <c r="W18" s="100">
        <v>259147.27</v>
      </c>
      <c r="X18" s="100">
        <v>57805</v>
      </c>
      <c r="AA18" s="100">
        <v>107374</v>
      </c>
      <c r="AB18" s="100">
        <v>39170</v>
      </c>
      <c r="AC18" s="124">
        <v>231234</v>
      </c>
      <c r="AF18" s="124">
        <v>202400.87</v>
      </c>
      <c r="AG18" s="124">
        <v>48035.71</v>
      </c>
      <c r="AJ18" s="124">
        <v>31934</v>
      </c>
      <c r="AK18" s="99">
        <f t="shared" si="1"/>
        <v>756015.28</v>
      </c>
      <c r="AL18" s="63">
        <f t="shared" si="2"/>
        <v>7413.9</v>
      </c>
      <c r="AM18" s="64">
        <f t="shared" si="3"/>
        <v>748601.38</v>
      </c>
      <c r="AN18" s="60">
        <f t="shared" si="4"/>
        <v>463496.27</v>
      </c>
      <c r="AO18" s="59">
        <f t="shared" si="5"/>
        <v>513604.58</v>
      </c>
      <c r="AP18" s="69">
        <f t="shared" si="6"/>
        <v>-50108.31</v>
      </c>
    </row>
    <row r="19" spans="1:42" ht="15" thickBot="1" x14ac:dyDescent="0.25">
      <c r="A19" s="50" t="s">
        <v>364</v>
      </c>
      <c r="B19" s="50" t="s">
        <v>366</v>
      </c>
      <c r="C19" s="88">
        <v>5667</v>
      </c>
      <c r="D19" s="89" t="s">
        <v>703</v>
      </c>
      <c r="E19" s="56" t="s">
        <v>1808</v>
      </c>
      <c r="F19" s="123">
        <v>1498769.81</v>
      </c>
      <c r="G19" s="123">
        <v>2383.75</v>
      </c>
      <c r="H19" s="123">
        <v>130508.25</v>
      </c>
      <c r="K19" s="56">
        <v>3257959.34</v>
      </c>
      <c r="L19" s="56">
        <v>295156.11</v>
      </c>
      <c r="O19" s="273">
        <v>0</v>
      </c>
      <c r="P19" s="273">
        <v>0</v>
      </c>
      <c r="R19" s="273">
        <v>1980</v>
      </c>
      <c r="S19" s="56">
        <v>88120</v>
      </c>
      <c r="U19" s="56">
        <v>4755.7299999999996</v>
      </c>
      <c r="V19" s="56">
        <v>684118.79</v>
      </c>
      <c r="W19" s="100">
        <v>82980.789999999994</v>
      </c>
      <c r="AA19" s="100">
        <v>138880</v>
      </c>
      <c r="AB19" s="100">
        <v>20280</v>
      </c>
      <c r="AC19" s="124">
        <v>267240</v>
      </c>
      <c r="AF19" s="124">
        <v>105744.56</v>
      </c>
      <c r="AG19" s="124">
        <v>56123.26</v>
      </c>
      <c r="AJ19" s="124">
        <v>38069</v>
      </c>
      <c r="AK19" s="99">
        <f t="shared" si="1"/>
        <v>1631661.81</v>
      </c>
      <c r="AL19" s="63">
        <f t="shared" si="2"/>
        <v>1980</v>
      </c>
      <c r="AM19" s="64">
        <f t="shared" si="3"/>
        <v>1629681.81</v>
      </c>
      <c r="AN19" s="60">
        <f t="shared" si="4"/>
        <v>242140.78999999998</v>
      </c>
      <c r="AO19" s="59">
        <f t="shared" si="5"/>
        <v>467176.82</v>
      </c>
      <c r="AP19" s="69">
        <f t="shared" si="6"/>
        <v>-225036.03000000003</v>
      </c>
    </row>
    <row r="20" spans="1:42" ht="15" thickBot="1" x14ac:dyDescent="0.25">
      <c r="A20" s="50" t="s">
        <v>364</v>
      </c>
      <c r="B20" s="50" t="s">
        <v>366</v>
      </c>
      <c r="C20" s="88">
        <v>1990</v>
      </c>
      <c r="D20" s="89" t="s">
        <v>704</v>
      </c>
      <c r="E20" s="56" t="s">
        <v>1809</v>
      </c>
      <c r="F20" s="123">
        <v>201744.97</v>
      </c>
      <c r="G20" s="123">
        <v>954.5</v>
      </c>
      <c r="H20" s="123">
        <v>60941.93</v>
      </c>
      <c r="K20" s="56">
        <v>503926.46</v>
      </c>
      <c r="L20" s="56">
        <v>160344.22</v>
      </c>
      <c r="P20" s="273">
        <v>957.86</v>
      </c>
      <c r="Q20" s="273">
        <v>40000</v>
      </c>
      <c r="R20" s="273">
        <v>73</v>
      </c>
      <c r="U20" s="56">
        <v>2733.61</v>
      </c>
      <c r="V20" s="56">
        <v>865361.67</v>
      </c>
      <c r="W20" s="100">
        <v>165476.95000000001</v>
      </c>
      <c r="AA20" s="100">
        <v>278521</v>
      </c>
      <c r="AB20" s="100">
        <v>22210</v>
      </c>
      <c r="AC20" s="124">
        <v>323921</v>
      </c>
      <c r="AF20" s="124">
        <v>54198.55</v>
      </c>
      <c r="AG20" s="124">
        <v>24142.78</v>
      </c>
      <c r="AJ20" s="124">
        <v>500</v>
      </c>
      <c r="AK20" s="99">
        <f t="shared" si="1"/>
        <v>263641.40000000002</v>
      </c>
      <c r="AL20" s="63">
        <f t="shared" si="2"/>
        <v>41030.86</v>
      </c>
      <c r="AM20" s="64">
        <f t="shared" si="3"/>
        <v>222610.54000000004</v>
      </c>
      <c r="AN20" s="60">
        <f t="shared" si="4"/>
        <v>466207.95</v>
      </c>
      <c r="AO20" s="59">
        <f t="shared" si="5"/>
        <v>402762.32999999996</v>
      </c>
      <c r="AP20" s="69">
        <f t="shared" si="6"/>
        <v>63445.620000000054</v>
      </c>
    </row>
    <row r="21" spans="1:42" ht="15" thickBot="1" x14ac:dyDescent="0.25">
      <c r="A21" s="50" t="s">
        <v>364</v>
      </c>
      <c r="B21" s="50" t="s">
        <v>366</v>
      </c>
      <c r="C21" s="88">
        <v>2504</v>
      </c>
      <c r="D21" s="89" t="s">
        <v>705</v>
      </c>
      <c r="E21" s="56" t="s">
        <v>1810</v>
      </c>
      <c r="F21" s="123">
        <v>353298.14</v>
      </c>
      <c r="G21" s="123">
        <v>5575</v>
      </c>
      <c r="H21" s="123">
        <v>32973.82</v>
      </c>
      <c r="K21" s="56">
        <v>766464.15</v>
      </c>
      <c r="L21" s="56">
        <v>263902.33</v>
      </c>
      <c r="O21" s="273">
        <v>0</v>
      </c>
      <c r="P21" s="273">
        <v>5340</v>
      </c>
      <c r="R21" s="273">
        <v>72</v>
      </c>
      <c r="U21" s="56">
        <v>10378.32</v>
      </c>
      <c r="V21" s="56">
        <v>1709584.67</v>
      </c>
      <c r="W21" s="100">
        <v>134848.26999999999</v>
      </c>
      <c r="AA21" s="100">
        <v>260828</v>
      </c>
      <c r="AB21" s="100">
        <v>16100</v>
      </c>
      <c r="AC21" s="124">
        <v>299568</v>
      </c>
      <c r="AF21" s="124">
        <v>63654.77</v>
      </c>
      <c r="AG21" s="124">
        <v>42130.400000000001</v>
      </c>
      <c r="AJ21" s="124">
        <v>500</v>
      </c>
      <c r="AK21" s="99">
        <f t="shared" si="1"/>
        <v>391846.96</v>
      </c>
      <c r="AL21" s="63">
        <f t="shared" si="2"/>
        <v>5412</v>
      </c>
      <c r="AM21" s="64">
        <f t="shared" si="3"/>
        <v>386434.96</v>
      </c>
      <c r="AN21" s="60">
        <f t="shared" si="4"/>
        <v>411776.27</v>
      </c>
      <c r="AO21" s="59">
        <f t="shared" si="5"/>
        <v>405853.17000000004</v>
      </c>
      <c r="AP21" s="69">
        <f t="shared" si="6"/>
        <v>5923.0999999999767</v>
      </c>
    </row>
    <row r="22" spans="1:42" ht="15" thickBot="1" x14ac:dyDescent="0.25">
      <c r="A22" s="50" t="s">
        <v>364</v>
      </c>
      <c r="B22" s="50" t="s">
        <v>366</v>
      </c>
      <c r="C22" s="88">
        <v>2869</v>
      </c>
      <c r="D22" s="89" t="s">
        <v>706</v>
      </c>
      <c r="E22" s="56" t="s">
        <v>1914</v>
      </c>
      <c r="F22" s="123">
        <v>105157.5</v>
      </c>
      <c r="G22" s="123">
        <v>3831</v>
      </c>
      <c r="H22" s="123">
        <v>84420.99</v>
      </c>
      <c r="K22" s="56">
        <v>929600.03</v>
      </c>
      <c r="L22" s="56">
        <v>320858.81</v>
      </c>
      <c r="P22" s="273">
        <v>35322.39</v>
      </c>
      <c r="R22" s="273">
        <v>73</v>
      </c>
      <c r="U22" s="56">
        <v>2583.8200000000002</v>
      </c>
      <c r="V22" s="56">
        <v>2287426.9300000002</v>
      </c>
      <c r="W22" s="100">
        <v>153409.23000000001</v>
      </c>
      <c r="Z22" s="100">
        <v>30</v>
      </c>
      <c r="AA22" s="100">
        <v>94774</v>
      </c>
      <c r="AB22" s="100">
        <v>74960</v>
      </c>
      <c r="AC22" s="124">
        <v>207130</v>
      </c>
      <c r="AF22" s="124">
        <v>145352.37</v>
      </c>
      <c r="AG22" s="124">
        <v>46412.3</v>
      </c>
      <c r="AJ22" s="124">
        <v>500</v>
      </c>
      <c r="AK22" s="99">
        <f t="shared" si="1"/>
        <v>193409.49</v>
      </c>
      <c r="AL22" s="63">
        <f t="shared" si="2"/>
        <v>35395.39</v>
      </c>
      <c r="AM22" s="64">
        <f t="shared" si="3"/>
        <v>158014.09999999998</v>
      </c>
      <c r="AN22" s="60">
        <f t="shared" si="4"/>
        <v>323173.23</v>
      </c>
      <c r="AO22" s="59">
        <f t="shared" si="5"/>
        <v>399394.67</v>
      </c>
      <c r="AP22" s="69">
        <f t="shared" si="6"/>
        <v>-76221.440000000002</v>
      </c>
    </row>
    <row r="23" spans="1:42" ht="15" thickBot="1" x14ac:dyDescent="0.25">
      <c r="A23" s="50" t="s">
        <v>369</v>
      </c>
      <c r="B23" s="50" t="s">
        <v>370</v>
      </c>
      <c r="C23" s="88">
        <v>1771</v>
      </c>
      <c r="D23" s="89" t="s">
        <v>707</v>
      </c>
      <c r="E23" s="56" t="s">
        <v>1811</v>
      </c>
      <c r="F23" s="123">
        <v>148951.69</v>
      </c>
      <c r="G23" s="123">
        <v>0</v>
      </c>
      <c r="H23" s="123">
        <v>31601.93</v>
      </c>
      <c r="K23" s="56">
        <v>928636.94</v>
      </c>
      <c r="L23" s="56">
        <v>151853.31</v>
      </c>
      <c r="O23" s="273">
        <v>0</v>
      </c>
      <c r="P23" s="273">
        <v>37200</v>
      </c>
      <c r="R23" s="273">
        <v>155.1</v>
      </c>
      <c r="U23" s="56">
        <v>33620</v>
      </c>
      <c r="V23" s="56">
        <v>2091979.99</v>
      </c>
      <c r="W23" s="100">
        <v>100187</v>
      </c>
      <c r="AA23" s="100">
        <v>140224</v>
      </c>
      <c r="AB23" s="100">
        <v>3060</v>
      </c>
      <c r="AC23" s="124">
        <v>143224</v>
      </c>
      <c r="AF23" s="124">
        <v>53832.480000000003</v>
      </c>
      <c r="AG23" s="124">
        <v>38947.18</v>
      </c>
      <c r="AK23" s="99">
        <f t="shared" si="1"/>
        <v>180553.62</v>
      </c>
      <c r="AL23" s="63">
        <f t="shared" si="2"/>
        <v>37355.1</v>
      </c>
      <c r="AM23" s="64">
        <f t="shared" si="3"/>
        <v>143198.51999999999</v>
      </c>
      <c r="AN23" s="60">
        <f t="shared" si="4"/>
        <v>243471</v>
      </c>
      <c r="AO23" s="59">
        <f t="shared" si="5"/>
        <v>236003.66</v>
      </c>
      <c r="AP23" s="69">
        <f t="shared" si="6"/>
        <v>7467.3399999999965</v>
      </c>
    </row>
    <row r="24" spans="1:42" ht="15" thickBot="1" x14ac:dyDescent="0.25">
      <c r="A24" s="50" t="s">
        <v>369</v>
      </c>
      <c r="B24" s="50" t="s">
        <v>370</v>
      </c>
      <c r="C24" s="88">
        <v>5076</v>
      </c>
      <c r="D24" s="89" t="s">
        <v>708</v>
      </c>
      <c r="E24" s="56" t="s">
        <v>1812</v>
      </c>
      <c r="F24" s="123">
        <v>424742.58</v>
      </c>
      <c r="G24" s="123">
        <v>650</v>
      </c>
      <c r="H24" s="123">
        <v>32063.08</v>
      </c>
      <c r="K24" s="56">
        <v>704541.41</v>
      </c>
      <c r="L24" s="56">
        <v>234094.89</v>
      </c>
      <c r="O24" s="273">
        <v>0</v>
      </c>
      <c r="P24" s="273">
        <v>160182.51999999999</v>
      </c>
      <c r="Q24" s="273">
        <v>1600</v>
      </c>
      <c r="R24" s="273">
        <v>192.64</v>
      </c>
      <c r="S24" s="56">
        <v>64445</v>
      </c>
      <c r="W24" s="100">
        <v>152421.81</v>
      </c>
      <c r="AA24" s="100">
        <v>320698.5</v>
      </c>
      <c r="AC24" s="124">
        <v>371128.5</v>
      </c>
      <c r="AF24" s="124">
        <v>111329.58</v>
      </c>
      <c r="AG24" s="124">
        <v>34536.11</v>
      </c>
      <c r="AK24" s="99">
        <f t="shared" si="1"/>
        <v>457455.66000000003</v>
      </c>
      <c r="AL24" s="63">
        <f t="shared" si="2"/>
        <v>161975.16</v>
      </c>
      <c r="AM24" s="64">
        <f t="shared" si="3"/>
        <v>295480.5</v>
      </c>
      <c r="AN24" s="60">
        <f t="shared" si="4"/>
        <v>473120.31</v>
      </c>
      <c r="AO24" s="59">
        <f t="shared" si="5"/>
        <v>516994.19</v>
      </c>
      <c r="AP24" s="69">
        <f t="shared" si="6"/>
        <v>-43873.880000000005</v>
      </c>
    </row>
    <row r="25" spans="1:42" ht="15" thickBot="1" x14ac:dyDescent="0.25">
      <c r="A25" s="50" t="s">
        <v>369</v>
      </c>
      <c r="B25" s="50" t="s">
        <v>370</v>
      </c>
      <c r="C25" s="88">
        <v>1132</v>
      </c>
      <c r="D25" s="89" t="s">
        <v>709</v>
      </c>
      <c r="E25" s="56" t="s">
        <v>1813</v>
      </c>
      <c r="F25" s="123">
        <v>256820.86</v>
      </c>
      <c r="G25" s="123">
        <v>0</v>
      </c>
      <c r="H25" s="123">
        <v>11324.66</v>
      </c>
      <c r="K25" s="56">
        <v>1150738.3899999999</v>
      </c>
      <c r="L25" s="56">
        <v>134383.95000000001</v>
      </c>
      <c r="O25" s="273">
        <v>350</v>
      </c>
      <c r="P25" s="273">
        <v>37019.24</v>
      </c>
      <c r="R25" s="273">
        <v>299.20999999999998</v>
      </c>
      <c r="V25" s="56">
        <v>1967042.37</v>
      </c>
      <c r="W25" s="100">
        <v>93425</v>
      </c>
      <c r="AA25" s="100">
        <v>385506</v>
      </c>
      <c r="AB25" s="100">
        <v>4000.02</v>
      </c>
      <c r="AC25" s="124">
        <v>389506</v>
      </c>
      <c r="AF25" s="124">
        <v>54660.98</v>
      </c>
      <c r="AG25" s="124">
        <v>35395.82</v>
      </c>
      <c r="AK25" s="99">
        <f t="shared" si="1"/>
        <v>268145.51999999996</v>
      </c>
      <c r="AL25" s="63">
        <f t="shared" si="2"/>
        <v>37668.449999999997</v>
      </c>
      <c r="AM25" s="64">
        <f t="shared" si="3"/>
        <v>230477.06999999995</v>
      </c>
      <c r="AN25" s="60">
        <f t="shared" si="4"/>
        <v>482931.02</v>
      </c>
      <c r="AO25" s="59">
        <f t="shared" si="5"/>
        <v>479562.8</v>
      </c>
      <c r="AP25" s="69">
        <f t="shared" si="6"/>
        <v>3368.2200000000303</v>
      </c>
    </row>
    <row r="26" spans="1:42" ht="15" thickBot="1" x14ac:dyDescent="0.25">
      <c r="A26" s="50" t="s">
        <v>369</v>
      </c>
      <c r="B26" s="50" t="s">
        <v>370</v>
      </c>
      <c r="C26" s="88">
        <v>2987</v>
      </c>
      <c r="D26" s="89" t="s">
        <v>710</v>
      </c>
      <c r="E26" s="56" t="s">
        <v>1814</v>
      </c>
      <c r="F26" s="123">
        <v>340812.84</v>
      </c>
      <c r="G26" s="123">
        <v>0</v>
      </c>
      <c r="H26" s="123">
        <v>39549.94</v>
      </c>
      <c r="K26" s="56">
        <v>702171.14</v>
      </c>
      <c r="L26" s="56">
        <v>172405.36</v>
      </c>
      <c r="P26" s="273">
        <v>80956.570000000007</v>
      </c>
      <c r="Q26" s="273">
        <v>45300</v>
      </c>
      <c r="R26" s="273">
        <v>26.09</v>
      </c>
      <c r="V26" s="56">
        <v>1301651.56</v>
      </c>
      <c r="W26" s="100">
        <v>155046.14000000001</v>
      </c>
      <c r="AA26" s="100">
        <v>93260</v>
      </c>
      <c r="AB26" s="100">
        <v>5000</v>
      </c>
      <c r="AC26" s="124">
        <v>98260</v>
      </c>
      <c r="AF26" s="124">
        <v>95467.67</v>
      </c>
      <c r="AG26" s="124">
        <v>43424.88</v>
      </c>
      <c r="AK26" s="99">
        <f t="shared" si="1"/>
        <v>380362.78</v>
      </c>
      <c r="AL26" s="63">
        <f t="shared" si="2"/>
        <v>126282.66</v>
      </c>
      <c r="AM26" s="64">
        <f t="shared" si="3"/>
        <v>254080.12000000002</v>
      </c>
      <c r="AN26" s="60">
        <f t="shared" si="4"/>
        <v>253306.14</v>
      </c>
      <c r="AO26" s="59">
        <f t="shared" si="5"/>
        <v>237152.55</v>
      </c>
      <c r="AP26" s="69">
        <f t="shared" si="6"/>
        <v>16153.590000000026</v>
      </c>
    </row>
    <row r="27" spans="1:42" ht="15" thickBot="1" x14ac:dyDescent="0.25">
      <c r="A27" s="50" t="s">
        <v>369</v>
      </c>
      <c r="B27" s="50" t="s">
        <v>370</v>
      </c>
      <c r="C27" s="88">
        <v>2340</v>
      </c>
      <c r="D27" s="89" t="s">
        <v>711</v>
      </c>
      <c r="E27" s="56" t="s">
        <v>1815</v>
      </c>
      <c r="F27" s="123">
        <v>153839.46</v>
      </c>
      <c r="G27" s="123">
        <v>0</v>
      </c>
      <c r="H27" s="123">
        <v>17751.25</v>
      </c>
      <c r="K27" s="56">
        <v>1912629.58</v>
      </c>
      <c r="L27" s="56">
        <v>255101.26</v>
      </c>
      <c r="P27" s="273">
        <v>72000</v>
      </c>
      <c r="R27" s="273">
        <v>175</v>
      </c>
      <c r="V27" s="56">
        <v>1776680.82</v>
      </c>
      <c r="W27" s="100">
        <v>102789.9</v>
      </c>
      <c r="AA27" s="100">
        <v>175440.6</v>
      </c>
      <c r="AB27" s="100">
        <v>3000</v>
      </c>
      <c r="AC27" s="124">
        <v>289260.59999999998</v>
      </c>
      <c r="AF27" s="124">
        <v>62948.71</v>
      </c>
      <c r="AG27" s="124">
        <v>61349.23</v>
      </c>
      <c r="AK27" s="99">
        <f t="shared" si="1"/>
        <v>171590.71</v>
      </c>
      <c r="AL27" s="63">
        <f t="shared" si="2"/>
        <v>72175</v>
      </c>
      <c r="AM27" s="64">
        <f t="shared" si="3"/>
        <v>99415.709999999992</v>
      </c>
      <c r="AN27" s="60">
        <f t="shared" si="4"/>
        <v>281230.5</v>
      </c>
      <c r="AO27" s="59">
        <f t="shared" si="5"/>
        <v>413558.54</v>
      </c>
      <c r="AP27" s="69">
        <f t="shared" si="6"/>
        <v>-132328.03999999998</v>
      </c>
    </row>
    <row r="28" spans="1:42" ht="15" thickBot="1" x14ac:dyDescent="0.25">
      <c r="A28" s="50" t="s">
        <v>373</v>
      </c>
      <c r="B28" s="50" t="s">
        <v>374</v>
      </c>
      <c r="C28" s="88">
        <v>4716</v>
      </c>
      <c r="D28" s="89" t="s">
        <v>712</v>
      </c>
      <c r="E28" s="56" t="s">
        <v>1816</v>
      </c>
      <c r="F28" s="123">
        <v>457303.89</v>
      </c>
      <c r="G28" s="123">
        <v>4177</v>
      </c>
      <c r="H28" s="123">
        <v>55958.52</v>
      </c>
      <c r="K28" s="56">
        <v>1376630.92</v>
      </c>
      <c r="L28" s="56">
        <v>518009.41</v>
      </c>
      <c r="P28" s="273">
        <v>51901.11</v>
      </c>
      <c r="Q28" s="273">
        <v>85306</v>
      </c>
      <c r="R28" s="273">
        <v>152.61000000000001</v>
      </c>
      <c r="S28" s="56">
        <v>328742.82</v>
      </c>
      <c r="U28" s="56">
        <v>2880</v>
      </c>
      <c r="V28" s="56">
        <v>2074982.75</v>
      </c>
      <c r="W28" s="100">
        <v>332214.28999999998</v>
      </c>
      <c r="X28" s="100">
        <v>24527.18</v>
      </c>
      <c r="AA28" s="100">
        <v>511815</v>
      </c>
      <c r="AB28" s="100">
        <v>21500</v>
      </c>
      <c r="AC28" s="124">
        <v>686355</v>
      </c>
      <c r="AF28" s="124">
        <v>141691.20000000001</v>
      </c>
      <c r="AG28" s="124">
        <v>59867.42</v>
      </c>
      <c r="AK28" s="99">
        <f t="shared" si="1"/>
        <v>517439.41000000003</v>
      </c>
      <c r="AL28" s="63">
        <f t="shared" si="2"/>
        <v>137359.71999999997</v>
      </c>
      <c r="AM28" s="64">
        <f t="shared" si="3"/>
        <v>380079.69000000006</v>
      </c>
      <c r="AN28" s="60">
        <f t="shared" si="4"/>
        <v>890056.47</v>
      </c>
      <c r="AO28" s="59">
        <f t="shared" si="5"/>
        <v>887913.62</v>
      </c>
      <c r="AP28" s="69">
        <f t="shared" si="6"/>
        <v>2142.8499999999767</v>
      </c>
    </row>
    <row r="29" spans="1:42" ht="15" thickBot="1" x14ac:dyDescent="0.25">
      <c r="A29" s="50" t="s">
        <v>373</v>
      </c>
      <c r="B29" s="50" t="s">
        <v>374</v>
      </c>
      <c r="C29" s="88">
        <v>2694</v>
      </c>
      <c r="D29" s="89" t="s">
        <v>713</v>
      </c>
      <c r="E29" s="56" t="s">
        <v>1817</v>
      </c>
      <c r="F29" s="123">
        <v>203218.9</v>
      </c>
      <c r="G29" s="123">
        <v>452.5</v>
      </c>
      <c r="H29" s="123">
        <v>82261.08</v>
      </c>
      <c r="K29" s="56">
        <v>599450.18999999994</v>
      </c>
      <c r="L29" s="56">
        <v>219340.29</v>
      </c>
      <c r="P29" s="273">
        <v>28271.94</v>
      </c>
      <c r="Q29" s="273">
        <v>34490</v>
      </c>
      <c r="R29" s="273">
        <v>151</v>
      </c>
      <c r="V29" s="56">
        <v>1942599.48</v>
      </c>
      <c r="W29" s="100">
        <v>39988.949999999997</v>
      </c>
      <c r="AA29" s="100">
        <v>251865</v>
      </c>
      <c r="AB29" s="100">
        <v>3000</v>
      </c>
      <c r="AC29" s="124">
        <v>292265</v>
      </c>
      <c r="AF29" s="124">
        <v>103411.51</v>
      </c>
      <c r="AG29" s="124">
        <v>30416.39</v>
      </c>
      <c r="AK29" s="99">
        <f t="shared" si="1"/>
        <v>285932.48</v>
      </c>
      <c r="AL29" s="63">
        <f t="shared" si="2"/>
        <v>62912.94</v>
      </c>
      <c r="AM29" s="64">
        <f t="shared" si="3"/>
        <v>223019.53999999998</v>
      </c>
      <c r="AN29" s="60">
        <f t="shared" si="4"/>
        <v>294853.95</v>
      </c>
      <c r="AO29" s="59">
        <f t="shared" si="5"/>
        <v>426092.9</v>
      </c>
      <c r="AP29" s="69">
        <f t="shared" si="6"/>
        <v>-131238.95000000001</v>
      </c>
    </row>
    <row r="30" spans="1:42" ht="15" thickBot="1" x14ac:dyDescent="0.25">
      <c r="A30" s="50" t="s">
        <v>373</v>
      </c>
      <c r="B30" s="50" t="s">
        <v>374</v>
      </c>
      <c r="C30" s="88">
        <v>3656</v>
      </c>
      <c r="D30" s="89" t="s">
        <v>714</v>
      </c>
      <c r="E30" s="56" t="s">
        <v>1818</v>
      </c>
      <c r="F30" s="123">
        <v>470124.72</v>
      </c>
      <c r="G30" s="123">
        <v>997.25</v>
      </c>
      <c r="H30" s="123">
        <v>58925.83</v>
      </c>
      <c r="K30" s="56">
        <v>891661.8</v>
      </c>
      <c r="L30" s="56">
        <v>246289.45</v>
      </c>
      <c r="P30" s="273">
        <v>30763.42</v>
      </c>
      <c r="R30" s="273">
        <v>145.5</v>
      </c>
      <c r="U30" s="56">
        <v>1056.52</v>
      </c>
      <c r="V30" s="56">
        <v>1357301.45</v>
      </c>
      <c r="W30" s="100">
        <v>147010.51</v>
      </c>
      <c r="AA30" s="100">
        <v>75313</v>
      </c>
      <c r="AB30" s="100">
        <v>7800</v>
      </c>
      <c r="AC30" s="124">
        <v>187393</v>
      </c>
      <c r="AF30" s="124">
        <v>72128.14</v>
      </c>
      <c r="AG30" s="124">
        <v>28183.1</v>
      </c>
      <c r="AK30" s="99">
        <f t="shared" si="1"/>
        <v>530047.79999999993</v>
      </c>
      <c r="AL30" s="63">
        <f t="shared" si="2"/>
        <v>30908.92</v>
      </c>
      <c r="AM30" s="64">
        <f t="shared" si="3"/>
        <v>499138.87999999995</v>
      </c>
      <c r="AN30" s="60">
        <f t="shared" si="4"/>
        <v>230123.51</v>
      </c>
      <c r="AO30" s="59">
        <f t="shared" si="5"/>
        <v>287704.24</v>
      </c>
      <c r="AP30" s="69">
        <f t="shared" si="6"/>
        <v>-57580.729999999981</v>
      </c>
    </row>
    <row r="31" spans="1:42" ht="15" thickBot="1" x14ac:dyDescent="0.25">
      <c r="A31" s="50" t="s">
        <v>373</v>
      </c>
      <c r="B31" s="50" t="s">
        <v>374</v>
      </c>
      <c r="C31" s="88">
        <v>4918</v>
      </c>
      <c r="D31" s="89" t="s">
        <v>715</v>
      </c>
      <c r="E31" s="56" t="s">
        <v>1819</v>
      </c>
      <c r="F31" s="123">
        <v>195696.57</v>
      </c>
      <c r="G31" s="123">
        <v>0</v>
      </c>
      <c r="H31" s="123">
        <v>99853.66</v>
      </c>
      <c r="K31" s="56">
        <v>455438.18</v>
      </c>
      <c r="L31" s="56">
        <v>126386.15</v>
      </c>
      <c r="P31" s="273">
        <v>38723.86</v>
      </c>
      <c r="Q31" s="273">
        <v>0.19</v>
      </c>
      <c r="R31" s="273">
        <v>157.68</v>
      </c>
      <c r="S31" s="56">
        <v>9040.66</v>
      </c>
      <c r="U31" s="56">
        <v>662.99</v>
      </c>
      <c r="V31" s="56">
        <v>1339755.76</v>
      </c>
      <c r="W31" s="100">
        <v>180477.93</v>
      </c>
      <c r="X31" s="100">
        <v>212.05</v>
      </c>
      <c r="AA31" s="100">
        <v>337874</v>
      </c>
      <c r="AB31" s="100">
        <v>11791.35</v>
      </c>
      <c r="AC31" s="124">
        <v>461854</v>
      </c>
      <c r="AF31" s="124">
        <v>90012.99</v>
      </c>
      <c r="AG31" s="124">
        <v>28137.84</v>
      </c>
      <c r="AK31" s="99">
        <f t="shared" si="1"/>
        <v>295550.23</v>
      </c>
      <c r="AL31" s="63">
        <f t="shared" si="2"/>
        <v>38881.730000000003</v>
      </c>
      <c r="AM31" s="64">
        <f t="shared" si="3"/>
        <v>256668.49999999997</v>
      </c>
      <c r="AN31" s="60">
        <f t="shared" si="4"/>
        <v>530355.32999999996</v>
      </c>
      <c r="AO31" s="59">
        <f t="shared" si="5"/>
        <v>580004.82999999996</v>
      </c>
      <c r="AP31" s="69">
        <f t="shared" si="6"/>
        <v>-49649.5</v>
      </c>
    </row>
    <row r="32" spans="1:42" ht="15" thickBot="1" x14ac:dyDescent="0.25">
      <c r="A32" s="50" t="s">
        <v>373</v>
      </c>
      <c r="B32" s="50" t="s">
        <v>374</v>
      </c>
      <c r="C32" s="88">
        <v>2308</v>
      </c>
      <c r="D32" s="89" t="s">
        <v>716</v>
      </c>
      <c r="E32" s="56" t="s">
        <v>1820</v>
      </c>
      <c r="F32" s="123">
        <v>220285.67</v>
      </c>
      <c r="G32" s="123">
        <v>870</v>
      </c>
      <c r="H32" s="123">
        <v>57407.49</v>
      </c>
      <c r="K32" s="56">
        <v>1121942.8600000001</v>
      </c>
      <c r="L32" s="56">
        <v>161700.26</v>
      </c>
      <c r="P32" s="273">
        <v>32443.18</v>
      </c>
      <c r="R32" s="273">
        <v>137.5</v>
      </c>
      <c r="U32" s="56">
        <v>23958.639999999999</v>
      </c>
      <c r="V32" s="56">
        <v>2103448.6</v>
      </c>
      <c r="W32" s="100">
        <v>130928.27</v>
      </c>
      <c r="AA32" s="100">
        <v>227388</v>
      </c>
      <c r="AB32" s="100">
        <v>8000</v>
      </c>
      <c r="AC32" s="124">
        <v>335828</v>
      </c>
      <c r="AF32" s="124">
        <v>52183.64</v>
      </c>
      <c r="AG32" s="124">
        <v>35942.400000000001</v>
      </c>
      <c r="AK32" s="99">
        <f t="shared" si="1"/>
        <v>278563.16000000003</v>
      </c>
      <c r="AL32" s="63">
        <f t="shared" si="2"/>
        <v>32580.68</v>
      </c>
      <c r="AM32" s="64">
        <f t="shared" si="3"/>
        <v>245982.48000000004</v>
      </c>
      <c r="AN32" s="60">
        <f t="shared" si="4"/>
        <v>366316.27</v>
      </c>
      <c r="AO32" s="59">
        <f t="shared" si="5"/>
        <v>423954.04000000004</v>
      </c>
      <c r="AP32" s="69">
        <f t="shared" si="6"/>
        <v>-57637.770000000019</v>
      </c>
    </row>
    <row r="33" spans="1:42" ht="15" thickBot="1" x14ac:dyDescent="0.25">
      <c r="A33" s="50" t="s">
        <v>373</v>
      </c>
      <c r="B33" s="50" t="s">
        <v>374</v>
      </c>
      <c r="C33" s="88">
        <v>1606</v>
      </c>
      <c r="D33" s="89" t="s">
        <v>717</v>
      </c>
      <c r="E33" s="56" t="s">
        <v>1821</v>
      </c>
      <c r="F33" s="123">
        <v>420394.97</v>
      </c>
      <c r="G33" s="123">
        <v>375.25</v>
      </c>
      <c r="H33" s="123">
        <v>93878.080000000002</v>
      </c>
      <c r="K33" s="56">
        <v>421941.82</v>
      </c>
      <c r="L33" s="56">
        <v>276157.96000000002</v>
      </c>
      <c r="P33" s="273">
        <v>29289.57</v>
      </c>
      <c r="R33" s="273">
        <v>136</v>
      </c>
      <c r="S33" s="56">
        <v>18629.810000000001</v>
      </c>
      <c r="U33" s="56">
        <v>870</v>
      </c>
      <c r="V33" s="56">
        <v>1634028.2</v>
      </c>
      <c r="W33" s="100">
        <v>119095.29</v>
      </c>
      <c r="AA33" s="100">
        <v>127595</v>
      </c>
      <c r="AB33" s="100">
        <v>3000</v>
      </c>
      <c r="AC33" s="124">
        <v>206455</v>
      </c>
      <c r="AF33" s="124">
        <v>38029.089999999997</v>
      </c>
      <c r="AG33" s="124">
        <v>50524.68</v>
      </c>
      <c r="AK33" s="99">
        <f t="shared" si="1"/>
        <v>514648.3</v>
      </c>
      <c r="AL33" s="63">
        <f t="shared" si="2"/>
        <v>29425.57</v>
      </c>
      <c r="AM33" s="64">
        <f t="shared" si="3"/>
        <v>485222.73</v>
      </c>
      <c r="AN33" s="60">
        <f t="shared" si="4"/>
        <v>249690.28999999998</v>
      </c>
      <c r="AO33" s="59">
        <f t="shared" si="5"/>
        <v>295008.77</v>
      </c>
      <c r="AP33" s="69">
        <f t="shared" si="6"/>
        <v>-45318.48000000004</v>
      </c>
    </row>
    <row r="34" spans="1:42" ht="15" thickBot="1" x14ac:dyDescent="0.25">
      <c r="A34" s="50" t="s">
        <v>373</v>
      </c>
      <c r="B34" s="50" t="s">
        <v>374</v>
      </c>
      <c r="C34" s="88">
        <v>2622</v>
      </c>
      <c r="D34" s="89" t="s">
        <v>718</v>
      </c>
      <c r="E34" s="56" t="s">
        <v>1822</v>
      </c>
      <c r="F34" s="123">
        <v>300871.52</v>
      </c>
      <c r="G34" s="123">
        <v>625</v>
      </c>
      <c r="H34" s="123">
        <v>26727.3</v>
      </c>
      <c r="K34" s="56">
        <v>602416.4</v>
      </c>
      <c r="L34" s="56">
        <v>223275.37</v>
      </c>
      <c r="P34" s="273">
        <v>1700.05</v>
      </c>
      <c r="Q34" s="273">
        <v>252850</v>
      </c>
      <c r="R34" s="273">
        <v>142</v>
      </c>
      <c r="V34" s="56">
        <v>391756.52</v>
      </c>
      <c r="W34" s="100">
        <v>93880.4</v>
      </c>
      <c r="AA34" s="100">
        <v>395765.8</v>
      </c>
      <c r="AB34" s="100">
        <v>12000</v>
      </c>
      <c r="AC34" s="124">
        <v>459185.8</v>
      </c>
      <c r="AF34" s="124">
        <v>72316.75</v>
      </c>
      <c r="AG34" s="124">
        <v>25472.25</v>
      </c>
      <c r="AK34" s="99">
        <f t="shared" si="1"/>
        <v>328223.82</v>
      </c>
      <c r="AL34" s="63">
        <f t="shared" si="2"/>
        <v>254692.05</v>
      </c>
      <c r="AM34" s="64">
        <f t="shared" si="3"/>
        <v>73531.770000000019</v>
      </c>
      <c r="AN34" s="60">
        <f t="shared" si="4"/>
        <v>501646.19999999995</v>
      </c>
      <c r="AO34" s="59">
        <f t="shared" si="5"/>
        <v>556974.80000000005</v>
      </c>
      <c r="AP34" s="69">
        <f t="shared" si="6"/>
        <v>-55328.600000000093</v>
      </c>
    </row>
    <row r="35" spans="1:42" ht="15" thickBot="1" x14ac:dyDescent="0.25">
      <c r="A35" s="50" t="s">
        <v>373</v>
      </c>
      <c r="B35" s="50" t="s">
        <v>374</v>
      </c>
      <c r="C35" s="88">
        <v>2397</v>
      </c>
      <c r="D35" s="89" t="s">
        <v>719</v>
      </c>
      <c r="E35" s="56" t="s">
        <v>1823</v>
      </c>
      <c r="F35" s="123">
        <v>309894.08</v>
      </c>
      <c r="G35" s="123">
        <v>0</v>
      </c>
      <c r="H35" s="123">
        <v>69358.66</v>
      </c>
      <c r="K35" s="56">
        <v>460050.64</v>
      </c>
      <c r="L35" s="56">
        <v>227626.68</v>
      </c>
      <c r="P35" s="273">
        <v>36827.5</v>
      </c>
      <c r="Q35" s="273">
        <v>256380</v>
      </c>
      <c r="R35" s="273">
        <v>357.5</v>
      </c>
      <c r="V35" s="56">
        <v>459399.49</v>
      </c>
      <c r="W35" s="100">
        <v>32223.52</v>
      </c>
      <c r="AA35" s="100">
        <v>103048</v>
      </c>
      <c r="AB35" s="100">
        <v>3880.29</v>
      </c>
      <c r="AC35" s="124">
        <v>134704</v>
      </c>
      <c r="AF35" s="124">
        <v>90101.82</v>
      </c>
      <c r="AG35" s="124">
        <v>28733.56</v>
      </c>
      <c r="AK35" s="99">
        <f t="shared" si="1"/>
        <v>379252.74</v>
      </c>
      <c r="AL35" s="63">
        <f t="shared" si="2"/>
        <v>293565</v>
      </c>
      <c r="AM35" s="64">
        <f t="shared" si="3"/>
        <v>85687.739999999991</v>
      </c>
      <c r="AN35" s="60">
        <f t="shared" si="4"/>
        <v>139151.81</v>
      </c>
      <c r="AO35" s="59">
        <f t="shared" si="5"/>
        <v>253539.38</v>
      </c>
      <c r="AP35" s="69">
        <f t="shared" si="6"/>
        <v>-114387.57</v>
      </c>
    </row>
    <row r="36" spans="1:42" ht="15" thickBot="1" x14ac:dyDescent="0.25">
      <c r="A36" s="50" t="s">
        <v>373</v>
      </c>
      <c r="B36" s="50" t="s">
        <v>374</v>
      </c>
      <c r="C36" s="88">
        <v>1711</v>
      </c>
      <c r="D36" s="89" t="s">
        <v>720</v>
      </c>
      <c r="E36" s="56" t="s">
        <v>1824</v>
      </c>
      <c r="F36" s="123">
        <v>99414.83</v>
      </c>
      <c r="G36" s="123">
        <v>1876</v>
      </c>
      <c r="H36" s="123">
        <v>51507.28</v>
      </c>
      <c r="K36" s="56">
        <v>712902.48</v>
      </c>
      <c r="L36" s="56">
        <v>151990.75</v>
      </c>
      <c r="P36" s="273">
        <v>26514.94</v>
      </c>
      <c r="R36" s="273">
        <v>136.69999999999999</v>
      </c>
      <c r="S36" s="56">
        <v>13761.1</v>
      </c>
      <c r="V36" s="56">
        <v>556569.79</v>
      </c>
      <c r="W36" s="100">
        <v>97900.160000000003</v>
      </c>
      <c r="X36" s="100">
        <v>45000</v>
      </c>
      <c r="AA36" s="100">
        <v>185498.8</v>
      </c>
      <c r="AC36" s="124">
        <v>254318.8</v>
      </c>
      <c r="AF36" s="124">
        <v>52689.91</v>
      </c>
      <c r="AG36" s="124">
        <v>31838.29</v>
      </c>
      <c r="AK36" s="99">
        <f t="shared" si="1"/>
        <v>152798.10999999999</v>
      </c>
      <c r="AL36" s="63">
        <f t="shared" si="2"/>
        <v>26651.64</v>
      </c>
      <c r="AM36" s="64">
        <f t="shared" si="3"/>
        <v>126146.46999999999</v>
      </c>
      <c r="AN36" s="60">
        <f t="shared" si="4"/>
        <v>328398.95999999996</v>
      </c>
      <c r="AO36" s="59">
        <f t="shared" si="5"/>
        <v>338846.99999999994</v>
      </c>
      <c r="AP36" s="69">
        <f t="shared" si="6"/>
        <v>-10448.039999999979</v>
      </c>
    </row>
    <row r="37" spans="1:42" ht="15" thickBot="1" x14ac:dyDescent="0.25">
      <c r="A37" s="50" t="s">
        <v>373</v>
      </c>
      <c r="B37" s="50" t="s">
        <v>374</v>
      </c>
      <c r="C37" s="88">
        <v>2477</v>
      </c>
      <c r="D37" s="89" t="s">
        <v>721</v>
      </c>
      <c r="E37" s="56" t="s">
        <v>1825</v>
      </c>
      <c r="F37" s="123">
        <v>132241.32</v>
      </c>
      <c r="G37" s="123">
        <v>2964.75</v>
      </c>
      <c r="H37" s="123">
        <v>123224.69</v>
      </c>
      <c r="K37" s="56">
        <v>316905.68</v>
      </c>
      <c r="L37" s="56">
        <v>190280.36</v>
      </c>
      <c r="P37" s="273">
        <v>14859.93</v>
      </c>
      <c r="R37" s="273">
        <v>146.5</v>
      </c>
      <c r="U37" s="56">
        <v>1727.7</v>
      </c>
      <c r="V37" s="56">
        <v>1714982.69</v>
      </c>
      <c r="W37" s="100">
        <v>141746.21</v>
      </c>
      <c r="X37" s="100">
        <v>20000</v>
      </c>
      <c r="AA37" s="100">
        <v>223846</v>
      </c>
      <c r="AB37" s="100">
        <v>6629.71</v>
      </c>
      <c r="AC37" s="124">
        <v>297906</v>
      </c>
      <c r="AF37" s="124">
        <v>104728.98</v>
      </c>
      <c r="AG37" s="124">
        <v>53164.43</v>
      </c>
      <c r="AK37" s="99">
        <f t="shared" si="1"/>
        <v>258430.76</v>
      </c>
      <c r="AL37" s="63">
        <f t="shared" si="2"/>
        <v>15006.43</v>
      </c>
      <c r="AM37" s="64">
        <f t="shared" si="3"/>
        <v>243424.33000000002</v>
      </c>
      <c r="AN37" s="60">
        <f t="shared" si="4"/>
        <v>392221.92</v>
      </c>
      <c r="AO37" s="59">
        <f t="shared" si="5"/>
        <v>455799.41</v>
      </c>
      <c r="AP37" s="69">
        <f t="shared" si="6"/>
        <v>-63577.489999999991</v>
      </c>
    </row>
    <row r="38" spans="1:42" ht="15" thickBot="1" x14ac:dyDescent="0.25">
      <c r="A38" s="50" t="s">
        <v>373</v>
      </c>
      <c r="B38" s="50" t="s">
        <v>374</v>
      </c>
      <c r="C38" s="88">
        <v>1987</v>
      </c>
      <c r="D38" s="89" t="s">
        <v>722</v>
      </c>
      <c r="E38" s="56" t="s">
        <v>1826</v>
      </c>
      <c r="F38" s="123">
        <v>72856.3</v>
      </c>
      <c r="G38" s="123">
        <v>0</v>
      </c>
      <c r="H38" s="123">
        <v>97708.79</v>
      </c>
      <c r="K38" s="56">
        <v>1079400.8500000001</v>
      </c>
      <c r="L38" s="56">
        <v>170501.64</v>
      </c>
      <c r="P38" s="273">
        <v>26345.64</v>
      </c>
      <c r="R38" s="273">
        <v>151</v>
      </c>
      <c r="S38" s="56">
        <v>5400</v>
      </c>
      <c r="V38" s="56">
        <v>2179663.7000000002</v>
      </c>
      <c r="W38" s="100">
        <v>152697.9</v>
      </c>
      <c r="X38" s="100">
        <v>20000</v>
      </c>
      <c r="AA38" s="100">
        <v>211707</v>
      </c>
      <c r="AC38" s="124">
        <v>309607</v>
      </c>
      <c r="AF38" s="124">
        <v>77681.11</v>
      </c>
      <c r="AG38" s="124">
        <v>58754.5</v>
      </c>
      <c r="AK38" s="99">
        <f t="shared" si="1"/>
        <v>170565.09</v>
      </c>
      <c r="AL38" s="63">
        <f t="shared" si="2"/>
        <v>26496.639999999999</v>
      </c>
      <c r="AM38" s="64">
        <f t="shared" si="3"/>
        <v>144068.45000000001</v>
      </c>
      <c r="AN38" s="60">
        <f t="shared" si="4"/>
        <v>384404.9</v>
      </c>
      <c r="AO38" s="59">
        <f t="shared" si="5"/>
        <v>446042.61</v>
      </c>
      <c r="AP38" s="69">
        <f t="shared" si="6"/>
        <v>-61637.709999999963</v>
      </c>
    </row>
    <row r="39" spans="1:42" ht="15" thickBot="1" x14ac:dyDescent="0.25">
      <c r="A39" s="50" t="s">
        <v>373</v>
      </c>
      <c r="B39" s="50" t="s">
        <v>374</v>
      </c>
      <c r="C39" s="88">
        <v>3047</v>
      </c>
      <c r="D39" s="89" t="s">
        <v>723</v>
      </c>
      <c r="E39" s="56" t="s">
        <v>1827</v>
      </c>
      <c r="F39" s="123">
        <v>556231.51</v>
      </c>
      <c r="G39" s="123">
        <v>1008.5</v>
      </c>
      <c r="H39" s="123">
        <v>11430.78</v>
      </c>
      <c r="K39" s="56">
        <v>-3830354.47</v>
      </c>
      <c r="L39" s="56">
        <v>-3897599.71</v>
      </c>
      <c r="P39" s="273">
        <v>31330.73</v>
      </c>
      <c r="R39" s="273">
        <v>0</v>
      </c>
      <c r="V39" s="56">
        <v>1994257.35</v>
      </c>
      <c r="W39" s="100">
        <v>147891.81</v>
      </c>
      <c r="AA39" s="100">
        <v>86550</v>
      </c>
      <c r="AB39" s="100">
        <v>3000</v>
      </c>
      <c r="AC39" s="124">
        <v>191712.5</v>
      </c>
      <c r="AF39" s="124">
        <v>74791.25</v>
      </c>
      <c r="AG39" s="124">
        <v>8467917.9600000009</v>
      </c>
      <c r="AK39" s="99">
        <f t="shared" si="1"/>
        <v>568670.79</v>
      </c>
      <c r="AL39" s="63">
        <f t="shared" si="2"/>
        <v>31330.73</v>
      </c>
      <c r="AM39" s="64">
        <f t="shared" si="3"/>
        <v>537340.06000000006</v>
      </c>
      <c r="AN39" s="60">
        <f t="shared" si="4"/>
        <v>237441.81</v>
      </c>
      <c r="AO39" s="59">
        <f t="shared" si="5"/>
        <v>8734421.7100000009</v>
      </c>
      <c r="AP39" s="69">
        <f t="shared" si="6"/>
        <v>-8496979.9000000004</v>
      </c>
    </row>
    <row r="40" spans="1:42" ht="15" thickBot="1" x14ac:dyDescent="0.25">
      <c r="A40" s="50" t="s">
        <v>373</v>
      </c>
      <c r="B40" s="50" t="s">
        <v>374</v>
      </c>
      <c r="C40" s="88">
        <v>2101</v>
      </c>
      <c r="D40" s="89" t="s">
        <v>724</v>
      </c>
      <c r="E40" s="56" t="s">
        <v>1828</v>
      </c>
      <c r="F40" s="123">
        <v>352046.21</v>
      </c>
      <c r="G40" s="123">
        <v>100</v>
      </c>
      <c r="H40" s="123">
        <v>83376.09</v>
      </c>
      <c r="K40" s="56">
        <v>796696.81</v>
      </c>
      <c r="L40" s="56">
        <v>354466.44</v>
      </c>
      <c r="P40" s="273">
        <v>31081.77</v>
      </c>
      <c r="Q40" s="273">
        <v>249260</v>
      </c>
      <c r="R40" s="273">
        <v>160.83000000000001</v>
      </c>
      <c r="S40" s="56">
        <v>10000</v>
      </c>
      <c r="V40" s="56">
        <v>1560653.49</v>
      </c>
      <c r="W40" s="100">
        <v>126427.09</v>
      </c>
      <c r="AA40" s="100">
        <v>269407</v>
      </c>
      <c r="AB40" s="100">
        <v>7564.91</v>
      </c>
      <c r="AC40" s="124">
        <v>353936</v>
      </c>
      <c r="AF40" s="124">
        <v>78471.88</v>
      </c>
      <c r="AG40" s="124">
        <v>54273.19</v>
      </c>
      <c r="AK40" s="99">
        <f t="shared" si="1"/>
        <v>435522.30000000005</v>
      </c>
      <c r="AL40" s="63">
        <f t="shared" si="2"/>
        <v>280502.60000000003</v>
      </c>
      <c r="AM40" s="64">
        <f t="shared" si="3"/>
        <v>155019.70000000001</v>
      </c>
      <c r="AN40" s="60">
        <f t="shared" si="4"/>
        <v>403398.99999999994</v>
      </c>
      <c r="AO40" s="59">
        <f t="shared" si="5"/>
        <v>486681.07</v>
      </c>
      <c r="AP40" s="69">
        <f t="shared" si="6"/>
        <v>-83282.070000000065</v>
      </c>
    </row>
    <row r="41" spans="1:42" ht="15" thickBot="1" x14ac:dyDescent="0.25">
      <c r="A41" s="50" t="s">
        <v>373</v>
      </c>
      <c r="B41" s="50" t="s">
        <v>374</v>
      </c>
      <c r="C41" s="88">
        <v>1995</v>
      </c>
      <c r="D41" s="89" t="s">
        <v>725</v>
      </c>
      <c r="E41" s="56" t="s">
        <v>1907</v>
      </c>
      <c r="F41" s="123">
        <v>279053.34999999998</v>
      </c>
      <c r="G41" s="123">
        <v>0</v>
      </c>
      <c r="H41" s="123">
        <v>31162.73</v>
      </c>
      <c r="K41" s="56">
        <v>708819.71</v>
      </c>
      <c r="L41" s="56">
        <v>185593.67</v>
      </c>
      <c r="P41" s="273">
        <v>29711.040000000001</v>
      </c>
      <c r="Q41" s="273">
        <v>35000</v>
      </c>
      <c r="R41" s="273">
        <v>145</v>
      </c>
      <c r="U41" s="56">
        <v>-23800</v>
      </c>
      <c r="V41" s="56">
        <v>1367149.29</v>
      </c>
      <c r="W41" s="100">
        <v>137405.9</v>
      </c>
      <c r="Y41" s="100">
        <v>0.04</v>
      </c>
      <c r="AA41" s="100">
        <v>209541</v>
      </c>
      <c r="AB41" s="100">
        <v>5000</v>
      </c>
      <c r="AC41" s="124">
        <v>287981</v>
      </c>
      <c r="AF41" s="124">
        <v>93765.79</v>
      </c>
      <c r="AG41" s="124">
        <v>37132.74</v>
      </c>
      <c r="AK41" s="99">
        <f t="shared" si="1"/>
        <v>310216.07999999996</v>
      </c>
      <c r="AL41" s="63">
        <f t="shared" si="2"/>
        <v>64856.04</v>
      </c>
      <c r="AM41" s="64">
        <f t="shared" si="3"/>
        <v>245360.03999999995</v>
      </c>
      <c r="AN41" s="60">
        <f t="shared" si="4"/>
        <v>351946.94</v>
      </c>
      <c r="AO41" s="59">
        <f t="shared" si="5"/>
        <v>418879.52999999997</v>
      </c>
      <c r="AP41" s="69">
        <f t="shared" si="6"/>
        <v>-66932.589999999967</v>
      </c>
    </row>
    <row r="42" spans="1:42" ht="15" thickBot="1" x14ac:dyDescent="0.25">
      <c r="A42" s="50" t="s">
        <v>377</v>
      </c>
      <c r="B42" s="50" t="s">
        <v>378</v>
      </c>
      <c r="C42" s="88">
        <v>3634</v>
      </c>
      <c r="D42" s="89" t="s">
        <v>726</v>
      </c>
      <c r="E42" s="56" t="s">
        <v>1829</v>
      </c>
      <c r="F42" s="123">
        <v>570416.02</v>
      </c>
      <c r="G42" s="123">
        <v>0</v>
      </c>
      <c r="H42" s="123">
        <v>70989.240000000005</v>
      </c>
      <c r="K42" s="56">
        <v>817085.6</v>
      </c>
      <c r="L42" s="56">
        <v>197166.81</v>
      </c>
      <c r="P42" s="273">
        <v>30691.88</v>
      </c>
      <c r="R42" s="273">
        <v>8412.8700000000008</v>
      </c>
      <c r="S42" s="56">
        <v>98867.58</v>
      </c>
      <c r="U42" s="56">
        <v>17462.28</v>
      </c>
      <c r="V42" s="56">
        <v>1747176.74</v>
      </c>
      <c r="W42" s="100">
        <v>472710.38</v>
      </c>
      <c r="X42" s="100">
        <v>1132.42</v>
      </c>
      <c r="AA42" s="100">
        <v>162016.79999999999</v>
      </c>
      <c r="AB42" s="100">
        <v>600</v>
      </c>
      <c r="AC42" s="124">
        <v>357156.8</v>
      </c>
      <c r="AF42" s="124">
        <v>54583.040000000001</v>
      </c>
      <c r="AG42" s="124">
        <v>29450.61</v>
      </c>
      <c r="AK42" s="99">
        <f t="shared" si="1"/>
        <v>641405.26</v>
      </c>
      <c r="AL42" s="63">
        <f t="shared" si="2"/>
        <v>39104.75</v>
      </c>
      <c r="AM42" s="64">
        <f t="shared" si="3"/>
        <v>602300.51</v>
      </c>
      <c r="AN42" s="60">
        <f t="shared" si="4"/>
        <v>636459.6</v>
      </c>
      <c r="AO42" s="59">
        <f t="shared" si="5"/>
        <v>441190.44999999995</v>
      </c>
      <c r="AP42" s="69">
        <f t="shared" si="6"/>
        <v>195269.15000000002</v>
      </c>
    </row>
    <row r="43" spans="1:42" ht="15" thickBot="1" x14ac:dyDescent="0.25">
      <c r="A43" s="50" t="s">
        <v>377</v>
      </c>
      <c r="B43" s="50" t="s">
        <v>378</v>
      </c>
      <c r="C43" s="88">
        <v>4970</v>
      </c>
      <c r="D43" s="89" t="s">
        <v>727</v>
      </c>
      <c r="E43" s="56" t="s">
        <v>1830</v>
      </c>
      <c r="F43" s="123">
        <v>780042.03</v>
      </c>
      <c r="G43" s="123">
        <v>0</v>
      </c>
      <c r="H43" s="123">
        <v>264250.39</v>
      </c>
      <c r="K43" s="56">
        <v>421524.1</v>
      </c>
      <c r="L43" s="56">
        <v>159447.09</v>
      </c>
      <c r="O43" s="273">
        <v>0</v>
      </c>
      <c r="P43" s="273">
        <v>57580.4</v>
      </c>
      <c r="R43" s="273">
        <v>105</v>
      </c>
      <c r="U43" s="56">
        <v>11900.97</v>
      </c>
      <c r="V43" s="56">
        <v>2580473.12</v>
      </c>
      <c r="W43" s="100">
        <v>700197.61</v>
      </c>
      <c r="Y43" s="100">
        <v>34.28</v>
      </c>
      <c r="AA43" s="100">
        <v>216091</v>
      </c>
      <c r="AB43" s="100">
        <v>1250</v>
      </c>
      <c r="AC43" s="124">
        <v>407225</v>
      </c>
      <c r="AF43" s="124">
        <v>264197.26</v>
      </c>
      <c r="AG43" s="124">
        <v>40110.15</v>
      </c>
      <c r="AK43" s="99">
        <f t="shared" si="1"/>
        <v>1044292.42</v>
      </c>
      <c r="AL43" s="63">
        <f t="shared" si="2"/>
        <v>57685.4</v>
      </c>
      <c r="AM43" s="64">
        <f t="shared" si="3"/>
        <v>986607.02</v>
      </c>
      <c r="AN43" s="60">
        <f t="shared" si="4"/>
        <v>917572.89</v>
      </c>
      <c r="AO43" s="59">
        <f t="shared" si="5"/>
        <v>711532.41</v>
      </c>
      <c r="AP43" s="69">
        <f t="shared" si="6"/>
        <v>206040.47999999998</v>
      </c>
    </row>
    <row r="44" spans="1:42" ht="15" thickBot="1" x14ac:dyDescent="0.25">
      <c r="A44" s="50" t="s">
        <v>377</v>
      </c>
      <c r="B44" s="50" t="s">
        <v>378</v>
      </c>
      <c r="C44" s="88">
        <v>3463</v>
      </c>
      <c r="D44" s="89" t="s">
        <v>728</v>
      </c>
      <c r="E44" s="56" t="s">
        <v>1831</v>
      </c>
      <c r="F44" s="123">
        <v>852142.1</v>
      </c>
      <c r="G44" s="123">
        <v>0</v>
      </c>
      <c r="H44" s="123">
        <v>109745.51</v>
      </c>
      <c r="K44" s="56">
        <v>264296.15999999997</v>
      </c>
      <c r="L44" s="56">
        <v>146202.75</v>
      </c>
      <c r="P44" s="273">
        <v>34820.54</v>
      </c>
      <c r="R44" s="273">
        <v>0</v>
      </c>
      <c r="U44" s="56">
        <v>4242.8</v>
      </c>
      <c r="V44" s="56">
        <v>1682922.85</v>
      </c>
      <c r="W44" s="100">
        <v>452615.46</v>
      </c>
      <c r="AA44" s="100">
        <v>171780</v>
      </c>
      <c r="AB44" s="100">
        <v>1118</v>
      </c>
      <c r="AC44" s="124">
        <v>297502</v>
      </c>
      <c r="AF44" s="124">
        <v>89480.38</v>
      </c>
      <c r="AG44" s="124">
        <v>24041.34</v>
      </c>
      <c r="AK44" s="99">
        <f t="shared" si="1"/>
        <v>961887.61</v>
      </c>
      <c r="AL44" s="63">
        <f t="shared" si="2"/>
        <v>34820.54</v>
      </c>
      <c r="AM44" s="64">
        <f t="shared" si="3"/>
        <v>927067.07</v>
      </c>
      <c r="AN44" s="60">
        <f t="shared" si="4"/>
        <v>625513.46</v>
      </c>
      <c r="AO44" s="59">
        <f t="shared" si="5"/>
        <v>411023.72000000003</v>
      </c>
      <c r="AP44" s="69">
        <f t="shared" si="6"/>
        <v>214489.73999999993</v>
      </c>
    </row>
    <row r="45" spans="1:42" ht="15" thickBot="1" x14ac:dyDescent="0.25">
      <c r="A45" s="50" t="s">
        <v>377</v>
      </c>
      <c r="B45" s="50" t="s">
        <v>378</v>
      </c>
      <c r="C45" s="88">
        <v>1364</v>
      </c>
      <c r="D45" s="89" t="s">
        <v>729</v>
      </c>
      <c r="E45" s="56" t="s">
        <v>1832</v>
      </c>
      <c r="F45" s="123">
        <v>317853.26</v>
      </c>
      <c r="G45" s="123">
        <v>0</v>
      </c>
      <c r="H45" s="123">
        <v>45604.62</v>
      </c>
      <c r="K45" s="56">
        <v>458110.14</v>
      </c>
      <c r="L45" s="56">
        <v>65056.65</v>
      </c>
      <c r="P45" s="273">
        <v>21004.21</v>
      </c>
      <c r="V45" s="56">
        <v>1664645.88</v>
      </c>
      <c r="W45" s="100">
        <v>238785.84</v>
      </c>
      <c r="AA45" s="100">
        <v>121275</v>
      </c>
      <c r="AB45" s="100">
        <v>1770</v>
      </c>
      <c r="AC45" s="124">
        <v>191695</v>
      </c>
      <c r="AF45" s="124">
        <v>54755.839999999997</v>
      </c>
      <c r="AG45" s="124">
        <v>30976.48</v>
      </c>
      <c r="AK45" s="99">
        <f t="shared" si="1"/>
        <v>363457.88</v>
      </c>
      <c r="AL45" s="63">
        <f t="shared" si="2"/>
        <v>21004.21</v>
      </c>
      <c r="AM45" s="64">
        <f t="shared" si="3"/>
        <v>342453.67</v>
      </c>
      <c r="AN45" s="60">
        <f t="shared" si="4"/>
        <v>361830.83999999997</v>
      </c>
      <c r="AO45" s="59">
        <f t="shared" si="5"/>
        <v>277427.32</v>
      </c>
      <c r="AP45" s="69">
        <f t="shared" si="6"/>
        <v>84403.51999999996</v>
      </c>
    </row>
    <row r="46" spans="1:42" ht="15" thickBot="1" x14ac:dyDescent="0.25">
      <c r="A46" s="50" t="s">
        <v>377</v>
      </c>
      <c r="B46" s="50" t="s">
        <v>378</v>
      </c>
      <c r="C46" s="88">
        <v>4858</v>
      </c>
      <c r="D46" s="89" t="s">
        <v>730</v>
      </c>
      <c r="E46" s="56" t="s">
        <v>1833</v>
      </c>
      <c r="F46" s="123">
        <v>364636.77</v>
      </c>
      <c r="G46" s="123">
        <v>0</v>
      </c>
      <c r="H46" s="123">
        <v>130913</v>
      </c>
      <c r="K46" s="56">
        <v>3098435.96</v>
      </c>
      <c r="L46" s="56">
        <v>118382.18</v>
      </c>
      <c r="O46" s="273">
        <v>0</v>
      </c>
      <c r="P46" s="273">
        <v>65705.03</v>
      </c>
      <c r="R46" s="273">
        <v>152.31</v>
      </c>
      <c r="V46" s="56">
        <v>349948.56</v>
      </c>
      <c r="W46" s="100">
        <v>449658.63</v>
      </c>
      <c r="Y46" s="100">
        <v>1072.94</v>
      </c>
      <c r="AA46" s="100">
        <v>216055</v>
      </c>
      <c r="AB46" s="100">
        <v>1800.1</v>
      </c>
      <c r="AC46" s="124">
        <v>323920</v>
      </c>
      <c r="AF46" s="124">
        <v>163563.37</v>
      </c>
      <c r="AG46" s="124">
        <v>40041.410000000003</v>
      </c>
      <c r="AK46" s="99">
        <f t="shared" si="1"/>
        <v>495549.77</v>
      </c>
      <c r="AL46" s="63">
        <f t="shared" si="2"/>
        <v>65857.34</v>
      </c>
      <c r="AM46" s="64">
        <f t="shared" si="3"/>
        <v>429692.43000000005</v>
      </c>
      <c r="AN46" s="60">
        <f t="shared" si="4"/>
        <v>668586.67000000004</v>
      </c>
      <c r="AO46" s="59">
        <f t="shared" si="5"/>
        <v>527524.78</v>
      </c>
      <c r="AP46" s="69">
        <f t="shared" si="6"/>
        <v>141061.89000000001</v>
      </c>
    </row>
    <row r="47" spans="1:42" ht="15" thickBot="1" x14ac:dyDescent="0.25">
      <c r="A47" s="50" t="s">
        <v>377</v>
      </c>
      <c r="B47" s="50" t="s">
        <v>378</v>
      </c>
      <c r="C47" s="88">
        <v>3450</v>
      </c>
      <c r="D47" s="89" t="s">
        <v>731</v>
      </c>
      <c r="E47" s="56" t="s">
        <v>1834</v>
      </c>
      <c r="F47" s="123">
        <v>794440.48</v>
      </c>
      <c r="G47" s="123">
        <v>0</v>
      </c>
      <c r="H47" s="123">
        <v>42166.11</v>
      </c>
      <c r="K47" s="56">
        <v>593908.42000000004</v>
      </c>
      <c r="L47" s="56">
        <v>72151.570000000007</v>
      </c>
      <c r="P47" s="273">
        <v>34570.959999999999</v>
      </c>
      <c r="V47" s="56">
        <v>1610762.41</v>
      </c>
      <c r="W47" s="100">
        <v>474816.18</v>
      </c>
      <c r="AA47" s="100">
        <v>177774</v>
      </c>
      <c r="AB47" s="100">
        <v>1500</v>
      </c>
      <c r="AC47" s="124">
        <v>327871</v>
      </c>
      <c r="AF47" s="124">
        <v>107978.56</v>
      </c>
      <c r="AG47" s="124">
        <v>28834.46</v>
      </c>
      <c r="AK47" s="99">
        <f t="shared" si="1"/>
        <v>836606.59</v>
      </c>
      <c r="AL47" s="63">
        <f t="shared" si="2"/>
        <v>34570.959999999999</v>
      </c>
      <c r="AM47" s="64">
        <f t="shared" si="3"/>
        <v>802035.63</v>
      </c>
      <c r="AN47" s="60">
        <f t="shared" si="4"/>
        <v>654090.17999999993</v>
      </c>
      <c r="AO47" s="59">
        <f t="shared" si="5"/>
        <v>464684.02</v>
      </c>
      <c r="AP47" s="69">
        <f t="shared" si="6"/>
        <v>189406.15999999992</v>
      </c>
    </row>
    <row r="48" spans="1:42" ht="15" thickBot="1" x14ac:dyDescent="0.25">
      <c r="A48" s="50" t="s">
        <v>377</v>
      </c>
      <c r="B48" s="50" t="s">
        <v>378</v>
      </c>
      <c r="C48" s="88">
        <v>2633</v>
      </c>
      <c r="D48" s="89" t="s">
        <v>732</v>
      </c>
      <c r="E48" s="56" t="s">
        <v>1835</v>
      </c>
      <c r="F48" s="123">
        <v>670512.67000000004</v>
      </c>
      <c r="G48" s="123">
        <v>0</v>
      </c>
      <c r="H48" s="123">
        <v>76523.14</v>
      </c>
      <c r="K48" s="56">
        <v>626131.21</v>
      </c>
      <c r="L48" s="56">
        <v>60861.21</v>
      </c>
      <c r="O48" s="273">
        <v>0</v>
      </c>
      <c r="P48" s="273">
        <v>32119.84</v>
      </c>
      <c r="V48" s="56">
        <v>2707380.46</v>
      </c>
      <c r="W48" s="100">
        <v>430966.07</v>
      </c>
      <c r="AA48" s="100">
        <v>226450</v>
      </c>
      <c r="AB48" s="100">
        <v>2310</v>
      </c>
      <c r="AC48" s="124">
        <v>376864</v>
      </c>
      <c r="AF48" s="124">
        <v>101164.3</v>
      </c>
      <c r="AG48" s="124">
        <v>35156.97</v>
      </c>
      <c r="AK48" s="99">
        <f t="shared" si="1"/>
        <v>747035.81</v>
      </c>
      <c r="AL48" s="63">
        <f t="shared" si="2"/>
        <v>32119.84</v>
      </c>
      <c r="AM48" s="64">
        <f t="shared" si="3"/>
        <v>714915.97000000009</v>
      </c>
      <c r="AN48" s="60">
        <f t="shared" si="4"/>
        <v>659726.07000000007</v>
      </c>
      <c r="AO48" s="59">
        <f t="shared" si="5"/>
        <v>513185.27</v>
      </c>
      <c r="AP48" s="69">
        <f t="shared" si="6"/>
        <v>146540.80000000005</v>
      </c>
    </row>
    <row r="49" spans="1:42" ht="15" thickBot="1" x14ac:dyDescent="0.25">
      <c r="A49" s="50" t="s">
        <v>377</v>
      </c>
      <c r="B49" s="50" t="s">
        <v>378</v>
      </c>
      <c r="C49" s="88">
        <v>1642</v>
      </c>
      <c r="D49" s="89" t="s">
        <v>733</v>
      </c>
      <c r="E49" s="56" t="s">
        <v>1908</v>
      </c>
      <c r="F49" s="123">
        <v>488511.99</v>
      </c>
      <c r="G49" s="123">
        <v>0</v>
      </c>
      <c r="H49" s="123">
        <v>39803.1</v>
      </c>
      <c r="K49" s="56">
        <v>585872.61</v>
      </c>
      <c r="L49" s="56">
        <v>155529.01</v>
      </c>
      <c r="P49" s="273">
        <v>20621.13</v>
      </c>
      <c r="R49" s="273">
        <v>120</v>
      </c>
      <c r="V49" s="56">
        <v>2321309.19</v>
      </c>
      <c r="W49" s="100">
        <v>209650.81</v>
      </c>
      <c r="AA49" s="100">
        <v>151638.20000000001</v>
      </c>
      <c r="AB49" s="100">
        <v>1500</v>
      </c>
      <c r="AC49" s="124">
        <v>185928.2</v>
      </c>
      <c r="AD49" s="124">
        <v>0</v>
      </c>
      <c r="AF49" s="124">
        <v>52393.760000000002</v>
      </c>
      <c r="AG49" s="124">
        <v>31961.53</v>
      </c>
      <c r="AK49" s="99">
        <f t="shared" si="1"/>
        <v>528315.09</v>
      </c>
      <c r="AL49" s="63">
        <f t="shared" si="2"/>
        <v>20741.13</v>
      </c>
      <c r="AM49" s="64">
        <f t="shared" si="3"/>
        <v>507573.95999999996</v>
      </c>
      <c r="AN49" s="60">
        <f t="shared" si="4"/>
        <v>362789.01</v>
      </c>
      <c r="AO49" s="59">
        <f t="shared" si="5"/>
        <v>270283.49</v>
      </c>
      <c r="AP49" s="69">
        <f t="shared" si="6"/>
        <v>92505.520000000019</v>
      </c>
    </row>
    <row r="50" spans="1:42" ht="15" thickBot="1" x14ac:dyDescent="0.25">
      <c r="A50" s="50" t="s">
        <v>377</v>
      </c>
      <c r="B50" s="50" t="s">
        <v>378</v>
      </c>
      <c r="C50" s="88">
        <v>2100</v>
      </c>
      <c r="D50" s="89" t="s">
        <v>734</v>
      </c>
      <c r="E50" s="56" t="s">
        <v>1918</v>
      </c>
      <c r="F50" s="123">
        <v>682442.03</v>
      </c>
      <c r="G50" s="123">
        <v>0</v>
      </c>
      <c r="H50" s="123">
        <v>49146.32</v>
      </c>
      <c r="K50" s="56">
        <v>1378048.83</v>
      </c>
      <c r="L50" s="56">
        <v>207169.83</v>
      </c>
      <c r="O50" s="273">
        <v>0</v>
      </c>
      <c r="P50" s="273">
        <v>27592.91</v>
      </c>
      <c r="U50" s="56">
        <v>745</v>
      </c>
      <c r="V50" s="56">
        <v>991778.49</v>
      </c>
      <c r="W50" s="100">
        <v>215149.23</v>
      </c>
      <c r="Y50" s="100">
        <v>30.7</v>
      </c>
      <c r="AA50" s="100">
        <v>139214</v>
      </c>
      <c r="AB50" s="100">
        <v>1500</v>
      </c>
      <c r="AC50" s="124">
        <v>168434</v>
      </c>
      <c r="AE50" s="124">
        <v>700</v>
      </c>
      <c r="AF50" s="124">
        <v>75448.179999999993</v>
      </c>
      <c r="AG50" s="124">
        <v>33361.279999999999</v>
      </c>
      <c r="AK50" s="99">
        <f t="shared" si="1"/>
        <v>731588.35</v>
      </c>
      <c r="AL50" s="63">
        <f t="shared" si="2"/>
        <v>27592.91</v>
      </c>
      <c r="AM50" s="64">
        <f t="shared" si="3"/>
        <v>703995.44</v>
      </c>
      <c r="AN50" s="60">
        <f t="shared" si="4"/>
        <v>355893.93000000005</v>
      </c>
      <c r="AO50" s="59">
        <f t="shared" si="5"/>
        <v>277943.45999999996</v>
      </c>
      <c r="AP50" s="69">
        <f t="shared" si="6"/>
        <v>77950.470000000088</v>
      </c>
    </row>
    <row r="51" spans="1:42" ht="15" thickBot="1" x14ac:dyDescent="0.25">
      <c r="A51" s="50" t="s">
        <v>377</v>
      </c>
      <c r="B51" s="50" t="s">
        <v>378</v>
      </c>
      <c r="C51" s="88">
        <v>1785</v>
      </c>
      <c r="D51" s="89" t="s">
        <v>735</v>
      </c>
      <c r="E51" s="56" t="s">
        <v>1919</v>
      </c>
      <c r="F51" s="123">
        <v>268581.37</v>
      </c>
      <c r="G51" s="123">
        <v>0</v>
      </c>
      <c r="H51" s="123">
        <v>87671.34</v>
      </c>
      <c r="K51" s="56">
        <v>2801835.56</v>
      </c>
      <c r="L51" s="56">
        <v>75873.38</v>
      </c>
      <c r="O51" s="273">
        <v>0</v>
      </c>
      <c r="P51" s="273">
        <v>37395.58</v>
      </c>
      <c r="R51" s="273">
        <v>0</v>
      </c>
      <c r="V51" s="56">
        <v>667821.93000000005</v>
      </c>
      <c r="W51" s="100">
        <v>210247.64</v>
      </c>
      <c r="Y51" s="100">
        <v>30.44</v>
      </c>
      <c r="AA51" s="100">
        <v>182417</v>
      </c>
      <c r="AB51" s="100">
        <v>1500</v>
      </c>
      <c r="AC51" s="124">
        <v>203957</v>
      </c>
      <c r="AF51" s="124">
        <v>94756.24</v>
      </c>
      <c r="AG51" s="124">
        <v>34792.86</v>
      </c>
      <c r="AK51" s="99">
        <f t="shared" si="1"/>
        <v>356252.70999999996</v>
      </c>
      <c r="AL51" s="63">
        <f t="shared" si="2"/>
        <v>37395.58</v>
      </c>
      <c r="AM51" s="64">
        <f t="shared" si="3"/>
        <v>318857.12999999995</v>
      </c>
      <c r="AN51" s="60">
        <f t="shared" si="4"/>
        <v>394195.08</v>
      </c>
      <c r="AO51" s="59">
        <f t="shared" si="5"/>
        <v>333506.09999999998</v>
      </c>
      <c r="AP51" s="69">
        <f t="shared" si="6"/>
        <v>60688.98000000004</v>
      </c>
    </row>
    <row r="52" spans="1:42" ht="15" thickBot="1" x14ac:dyDescent="0.25">
      <c r="A52" s="50" t="s">
        <v>369</v>
      </c>
      <c r="B52" s="50" t="s">
        <v>382</v>
      </c>
      <c r="C52" s="88">
        <v>1114</v>
      </c>
      <c r="D52" s="89" t="s">
        <v>736</v>
      </c>
      <c r="E52" s="56" t="s">
        <v>1836</v>
      </c>
      <c r="F52" s="123">
        <v>336952.1</v>
      </c>
      <c r="G52" s="123">
        <v>38362</v>
      </c>
      <c r="H52" s="123">
        <v>14517.25</v>
      </c>
      <c r="K52" s="56">
        <v>890091.71</v>
      </c>
      <c r="L52" s="56">
        <v>190033.91</v>
      </c>
      <c r="O52" s="273">
        <v>21500</v>
      </c>
      <c r="P52" s="273">
        <v>16483.97</v>
      </c>
      <c r="R52" s="273">
        <v>2388</v>
      </c>
      <c r="V52" s="56">
        <v>2139773.89</v>
      </c>
      <c r="W52" s="100">
        <v>65349.87</v>
      </c>
      <c r="AA52" s="100">
        <v>113085</v>
      </c>
      <c r="AC52" s="124">
        <v>113085</v>
      </c>
      <c r="AF52" s="124">
        <v>54022.48</v>
      </c>
      <c r="AG52" s="124">
        <v>36456.160000000003</v>
      </c>
      <c r="AI52" s="124">
        <v>1055</v>
      </c>
      <c r="AK52" s="99">
        <f t="shared" si="1"/>
        <v>389831.35</v>
      </c>
      <c r="AL52" s="63">
        <f t="shared" si="2"/>
        <v>40371.97</v>
      </c>
      <c r="AM52" s="64">
        <f t="shared" si="3"/>
        <v>349459.38</v>
      </c>
      <c r="AN52" s="60">
        <f t="shared" si="4"/>
        <v>178434.87</v>
      </c>
      <c r="AO52" s="59">
        <f t="shared" si="5"/>
        <v>204618.64</v>
      </c>
      <c r="AP52" s="69">
        <f t="shared" si="6"/>
        <v>-26183.770000000019</v>
      </c>
    </row>
    <row r="53" spans="1:42" ht="15" thickBot="1" x14ac:dyDescent="0.25">
      <c r="A53" s="50" t="s">
        <v>369</v>
      </c>
      <c r="B53" s="50" t="s">
        <v>382</v>
      </c>
      <c r="C53" s="88">
        <v>595</v>
      </c>
      <c r="D53" s="89" t="s">
        <v>737</v>
      </c>
      <c r="E53" s="56" t="s">
        <v>1837</v>
      </c>
      <c r="F53" s="123">
        <v>296470.48</v>
      </c>
      <c r="G53" s="123">
        <v>75108</v>
      </c>
      <c r="H53" s="123">
        <v>17593.650000000001</v>
      </c>
      <c r="K53" s="56">
        <v>407938.45</v>
      </c>
      <c r="L53" s="56">
        <v>146264.94</v>
      </c>
      <c r="O53" s="273">
        <v>6000</v>
      </c>
      <c r="P53" s="273">
        <v>13000.47</v>
      </c>
      <c r="R53" s="273">
        <v>972</v>
      </c>
      <c r="V53" s="56">
        <v>293207.49</v>
      </c>
      <c r="W53" s="100">
        <v>26231.32</v>
      </c>
      <c r="AA53" s="100">
        <v>79854</v>
      </c>
      <c r="AC53" s="124">
        <v>79854</v>
      </c>
      <c r="AF53" s="124">
        <v>25936.79</v>
      </c>
      <c r="AG53" s="124">
        <v>16810.37</v>
      </c>
      <c r="AK53" s="99">
        <f t="shared" si="1"/>
        <v>389172.13</v>
      </c>
      <c r="AL53" s="63">
        <f t="shared" si="2"/>
        <v>19972.47</v>
      </c>
      <c r="AM53" s="64">
        <f t="shared" si="3"/>
        <v>369199.66000000003</v>
      </c>
      <c r="AN53" s="60">
        <f t="shared" si="4"/>
        <v>106085.32</v>
      </c>
      <c r="AO53" s="59">
        <f t="shared" si="5"/>
        <v>122601.16</v>
      </c>
      <c r="AP53" s="69">
        <f t="shared" si="6"/>
        <v>-16515.839999999997</v>
      </c>
    </row>
    <row r="54" spans="1:42" ht="15" thickBot="1" x14ac:dyDescent="0.25">
      <c r="A54" s="50" t="s">
        <v>369</v>
      </c>
      <c r="B54" s="50" t="s">
        <v>382</v>
      </c>
      <c r="C54" s="88">
        <v>1925</v>
      </c>
      <c r="D54" s="89" t="s">
        <v>738</v>
      </c>
      <c r="E54" s="56" t="s">
        <v>1838</v>
      </c>
      <c r="F54" s="123">
        <v>199496.33</v>
      </c>
      <c r="G54" s="123">
        <v>44786</v>
      </c>
      <c r="H54" s="123">
        <v>38408.42</v>
      </c>
      <c r="K54" s="56">
        <v>918734.56</v>
      </c>
      <c r="L54" s="56">
        <v>140810.62</v>
      </c>
      <c r="O54" s="273">
        <v>3730</v>
      </c>
      <c r="P54" s="273">
        <v>25606.19</v>
      </c>
      <c r="R54" s="273">
        <v>9581</v>
      </c>
      <c r="U54" s="56">
        <v>-85.13</v>
      </c>
      <c r="V54" s="56">
        <v>1946315.03</v>
      </c>
      <c r="W54" s="100">
        <v>175735.78</v>
      </c>
      <c r="AA54" s="100">
        <v>86359</v>
      </c>
      <c r="AC54" s="124">
        <v>155519</v>
      </c>
      <c r="AF54" s="124">
        <v>78446.41</v>
      </c>
      <c r="AG54" s="124">
        <v>53676.99</v>
      </c>
      <c r="AI54" s="124">
        <v>150.5</v>
      </c>
      <c r="AK54" s="99">
        <f t="shared" si="1"/>
        <v>282690.75</v>
      </c>
      <c r="AL54" s="63">
        <f t="shared" si="2"/>
        <v>38917.19</v>
      </c>
      <c r="AM54" s="64">
        <f t="shared" si="3"/>
        <v>243773.56</v>
      </c>
      <c r="AN54" s="60">
        <f t="shared" si="4"/>
        <v>262094.78</v>
      </c>
      <c r="AO54" s="59">
        <f t="shared" si="5"/>
        <v>287792.90000000002</v>
      </c>
      <c r="AP54" s="69">
        <f t="shared" si="6"/>
        <v>-25698.120000000024</v>
      </c>
    </row>
    <row r="55" spans="1:42" ht="15" thickBot="1" x14ac:dyDescent="0.25">
      <c r="A55" s="50" t="s">
        <v>369</v>
      </c>
      <c r="B55" s="50" t="s">
        <v>382</v>
      </c>
      <c r="C55" s="88">
        <v>3610</v>
      </c>
      <c r="D55" s="89" t="s">
        <v>739</v>
      </c>
      <c r="E55" s="56" t="s">
        <v>1839</v>
      </c>
      <c r="F55" s="123">
        <v>564640.28</v>
      </c>
      <c r="G55" s="123">
        <v>81814.5</v>
      </c>
      <c r="H55" s="123">
        <v>77037.36</v>
      </c>
      <c r="K55" s="56">
        <v>890619.71</v>
      </c>
      <c r="L55" s="56">
        <v>411303.05</v>
      </c>
      <c r="O55" s="273">
        <v>10900</v>
      </c>
      <c r="P55" s="273">
        <v>50928.84</v>
      </c>
      <c r="R55" s="273">
        <v>6227</v>
      </c>
      <c r="V55" s="56">
        <v>2217512.62</v>
      </c>
      <c r="W55" s="100">
        <v>287824.48</v>
      </c>
      <c r="AA55" s="100">
        <v>248030</v>
      </c>
      <c r="AC55" s="124">
        <v>309170</v>
      </c>
      <c r="AF55" s="124">
        <v>112017.62</v>
      </c>
      <c r="AG55" s="124">
        <v>64325.95</v>
      </c>
      <c r="AK55" s="99">
        <f t="shared" si="1"/>
        <v>723492.14</v>
      </c>
      <c r="AL55" s="63">
        <f t="shared" si="2"/>
        <v>68055.839999999997</v>
      </c>
      <c r="AM55" s="64">
        <f t="shared" si="3"/>
        <v>655436.30000000005</v>
      </c>
      <c r="AN55" s="60">
        <f t="shared" si="4"/>
        <v>535854.48</v>
      </c>
      <c r="AO55" s="59">
        <f t="shared" si="5"/>
        <v>485513.57</v>
      </c>
      <c r="AP55" s="69">
        <f t="shared" si="6"/>
        <v>50340.909999999974</v>
      </c>
    </row>
    <row r="56" spans="1:42" ht="15" thickBot="1" x14ac:dyDescent="0.25">
      <c r="A56" s="50" t="s">
        <v>369</v>
      </c>
      <c r="B56" s="50" t="s">
        <v>382</v>
      </c>
      <c r="C56" s="88">
        <v>4226</v>
      </c>
      <c r="D56" s="89" t="s">
        <v>740</v>
      </c>
      <c r="E56" s="56" t="s">
        <v>1840</v>
      </c>
      <c r="F56" s="123">
        <v>472909.41</v>
      </c>
      <c r="G56" s="123">
        <v>89604.5</v>
      </c>
      <c r="H56" s="123">
        <v>57510.28</v>
      </c>
      <c r="K56" s="56">
        <v>833172.98</v>
      </c>
      <c r="L56" s="56">
        <v>143712.98000000001</v>
      </c>
      <c r="O56" s="273">
        <v>5900</v>
      </c>
      <c r="P56" s="273">
        <v>32758.86</v>
      </c>
      <c r="R56" s="273">
        <v>6661</v>
      </c>
      <c r="V56" s="56">
        <v>1921030.3</v>
      </c>
      <c r="W56" s="100">
        <v>268545.93</v>
      </c>
      <c r="AA56" s="100">
        <v>173710</v>
      </c>
      <c r="AC56" s="124">
        <v>238690</v>
      </c>
      <c r="AF56" s="124">
        <v>101418.66</v>
      </c>
      <c r="AG56" s="124">
        <v>60129.05</v>
      </c>
      <c r="AK56" s="99">
        <f t="shared" si="1"/>
        <v>620024.18999999994</v>
      </c>
      <c r="AL56" s="63">
        <f t="shared" si="2"/>
        <v>45319.86</v>
      </c>
      <c r="AM56" s="64">
        <f t="shared" si="3"/>
        <v>574704.32999999996</v>
      </c>
      <c r="AN56" s="60">
        <f t="shared" si="4"/>
        <v>442255.93</v>
      </c>
      <c r="AO56" s="59">
        <f t="shared" si="5"/>
        <v>400237.71</v>
      </c>
      <c r="AP56" s="69">
        <f t="shared" si="6"/>
        <v>42018.219999999972</v>
      </c>
    </row>
    <row r="57" spans="1:42" ht="15" thickBot="1" x14ac:dyDescent="0.25">
      <c r="A57" s="50" t="s">
        <v>369</v>
      </c>
      <c r="B57" s="50" t="s">
        <v>382</v>
      </c>
      <c r="C57" s="88">
        <v>2265</v>
      </c>
      <c r="D57" s="89" t="s">
        <v>741</v>
      </c>
      <c r="E57" s="56" t="s">
        <v>1841</v>
      </c>
      <c r="F57" s="123">
        <v>303814.28999999998</v>
      </c>
      <c r="G57" s="123">
        <v>30641</v>
      </c>
      <c r="H57" s="123">
        <v>58054.42</v>
      </c>
      <c r="K57" s="56">
        <v>760305.24</v>
      </c>
      <c r="L57" s="56">
        <v>197283.16</v>
      </c>
      <c r="O57" s="273">
        <v>4566</v>
      </c>
      <c r="P57" s="273">
        <v>29689.29</v>
      </c>
      <c r="R57" s="273">
        <v>1288</v>
      </c>
      <c r="U57" s="56">
        <v>-2679.19</v>
      </c>
      <c r="V57" s="56">
        <v>1915444.77</v>
      </c>
      <c r="W57" s="100">
        <v>217781.56</v>
      </c>
      <c r="AA57" s="100">
        <v>234412</v>
      </c>
      <c r="AC57" s="124">
        <v>292852</v>
      </c>
      <c r="AF57" s="124">
        <v>75266.789999999994</v>
      </c>
      <c r="AG57" s="124">
        <v>61430.45</v>
      </c>
      <c r="AK57" s="99">
        <f t="shared" si="1"/>
        <v>392509.70999999996</v>
      </c>
      <c r="AL57" s="63">
        <f t="shared" si="2"/>
        <v>35543.29</v>
      </c>
      <c r="AM57" s="64">
        <f t="shared" si="3"/>
        <v>356966.42</v>
      </c>
      <c r="AN57" s="60">
        <f t="shared" si="4"/>
        <v>452193.56</v>
      </c>
      <c r="AO57" s="59">
        <f t="shared" si="5"/>
        <v>429549.24</v>
      </c>
      <c r="AP57" s="69">
        <f t="shared" si="6"/>
        <v>22644.320000000007</v>
      </c>
    </row>
    <row r="58" spans="1:42" ht="15" thickBot="1" x14ac:dyDescent="0.25">
      <c r="A58" s="50" t="s">
        <v>369</v>
      </c>
      <c r="B58" s="50" t="s">
        <v>382</v>
      </c>
      <c r="C58" s="88">
        <v>1848</v>
      </c>
      <c r="D58" s="89" t="s">
        <v>742</v>
      </c>
      <c r="E58" s="56" t="s">
        <v>1842</v>
      </c>
      <c r="F58" s="123">
        <v>167224.48000000001</v>
      </c>
      <c r="G58" s="123">
        <v>34927.5</v>
      </c>
      <c r="H58" s="123">
        <v>17556.849999999999</v>
      </c>
      <c r="K58" s="56">
        <v>732092.59</v>
      </c>
      <c r="L58" s="56">
        <v>190125.07</v>
      </c>
      <c r="O58" s="273">
        <v>12904</v>
      </c>
      <c r="P58" s="273">
        <v>18853.59</v>
      </c>
      <c r="R58" s="273">
        <v>1879</v>
      </c>
      <c r="U58" s="56">
        <v>-24.34</v>
      </c>
      <c r="V58" s="56">
        <v>1650781.62</v>
      </c>
      <c r="W58" s="100">
        <v>115392.48</v>
      </c>
      <c r="AA58" s="100">
        <v>90237</v>
      </c>
      <c r="AC58" s="124">
        <v>141756</v>
      </c>
      <c r="AF58" s="124">
        <v>59517.43</v>
      </c>
      <c r="AG58" s="124">
        <v>53318.48</v>
      </c>
      <c r="AK58" s="99">
        <f t="shared" si="1"/>
        <v>219708.83000000002</v>
      </c>
      <c r="AL58" s="63">
        <f t="shared" si="2"/>
        <v>33636.589999999997</v>
      </c>
      <c r="AM58" s="64">
        <f t="shared" si="3"/>
        <v>186072.24000000002</v>
      </c>
      <c r="AN58" s="60">
        <f t="shared" si="4"/>
        <v>205629.47999999998</v>
      </c>
      <c r="AO58" s="59">
        <f t="shared" si="5"/>
        <v>254591.91</v>
      </c>
      <c r="AP58" s="69">
        <f t="shared" si="6"/>
        <v>-48962.430000000022</v>
      </c>
    </row>
    <row r="59" spans="1:42" ht="15" thickBot="1" x14ac:dyDescent="0.25">
      <c r="A59" s="50" t="s">
        <v>369</v>
      </c>
      <c r="B59" s="50" t="s">
        <v>382</v>
      </c>
      <c r="C59" s="88">
        <v>1945</v>
      </c>
      <c r="D59" s="89" t="s">
        <v>743</v>
      </c>
      <c r="E59" s="56" t="s">
        <v>1843</v>
      </c>
      <c r="F59" s="123">
        <v>118960.98</v>
      </c>
      <c r="G59" s="123">
        <v>45429</v>
      </c>
      <c r="H59" s="123">
        <v>32667.45</v>
      </c>
      <c r="K59" s="56">
        <v>957054.32</v>
      </c>
      <c r="L59" s="56">
        <v>162165.54</v>
      </c>
      <c r="O59" s="273">
        <v>1020</v>
      </c>
      <c r="P59" s="273">
        <v>28622.75</v>
      </c>
      <c r="R59" s="273">
        <v>1525</v>
      </c>
      <c r="U59" s="56">
        <v>-108.11</v>
      </c>
      <c r="V59" s="56">
        <v>2032099.69</v>
      </c>
      <c r="W59" s="100">
        <v>214159.72</v>
      </c>
      <c r="AA59" s="100">
        <v>112413</v>
      </c>
      <c r="AC59" s="124">
        <v>196133</v>
      </c>
      <c r="AF59" s="124">
        <v>50519.18</v>
      </c>
      <c r="AG59" s="124">
        <v>56289.15</v>
      </c>
      <c r="AI59" s="124">
        <v>1270</v>
      </c>
      <c r="AK59" s="99">
        <f t="shared" si="1"/>
        <v>197057.43</v>
      </c>
      <c r="AL59" s="63">
        <f t="shared" si="2"/>
        <v>31167.75</v>
      </c>
      <c r="AM59" s="64">
        <f t="shared" si="3"/>
        <v>165889.68</v>
      </c>
      <c r="AN59" s="60">
        <f t="shared" si="4"/>
        <v>326572.71999999997</v>
      </c>
      <c r="AO59" s="59">
        <f t="shared" si="5"/>
        <v>304211.33</v>
      </c>
      <c r="AP59" s="69">
        <f t="shared" si="6"/>
        <v>22361.389999999956</v>
      </c>
    </row>
    <row r="60" spans="1:42" ht="15" thickBot="1" x14ac:dyDescent="0.25">
      <c r="A60" s="50" t="s">
        <v>369</v>
      </c>
      <c r="B60" s="50" t="s">
        <v>382</v>
      </c>
      <c r="C60" s="88">
        <v>4776</v>
      </c>
      <c r="D60" s="89" t="s">
        <v>744</v>
      </c>
      <c r="E60" s="56" t="s">
        <v>1844</v>
      </c>
      <c r="F60" s="123">
        <v>196493.95</v>
      </c>
      <c r="G60" s="123">
        <v>113645</v>
      </c>
      <c r="H60" s="123">
        <v>41950</v>
      </c>
      <c r="K60" s="56">
        <v>1538589.16</v>
      </c>
      <c r="L60" s="56">
        <v>161017.63</v>
      </c>
      <c r="O60" s="273">
        <v>24200</v>
      </c>
      <c r="P60" s="273">
        <v>53701.24</v>
      </c>
      <c r="R60" s="273">
        <v>9202</v>
      </c>
      <c r="V60" s="56">
        <v>1174038.5</v>
      </c>
      <c r="W60" s="100">
        <v>393214.38</v>
      </c>
      <c r="AA60" s="100">
        <v>155190</v>
      </c>
      <c r="AC60" s="124">
        <v>255070</v>
      </c>
      <c r="AF60" s="124">
        <v>152721.46</v>
      </c>
      <c r="AG60" s="124">
        <v>63421.75</v>
      </c>
      <c r="AK60" s="99">
        <f t="shared" si="1"/>
        <v>352088.95</v>
      </c>
      <c r="AL60" s="63">
        <f t="shared" si="2"/>
        <v>87103.239999999991</v>
      </c>
      <c r="AM60" s="64">
        <f t="shared" si="3"/>
        <v>264985.71000000002</v>
      </c>
      <c r="AN60" s="60">
        <f t="shared" si="4"/>
        <v>548404.38</v>
      </c>
      <c r="AO60" s="59">
        <f t="shared" si="5"/>
        <v>471213.20999999996</v>
      </c>
      <c r="AP60" s="69">
        <f t="shared" si="6"/>
        <v>77191.170000000042</v>
      </c>
    </row>
    <row r="61" spans="1:42" ht="15" thickBot="1" x14ac:dyDescent="0.25">
      <c r="A61" s="50" t="s">
        <v>369</v>
      </c>
      <c r="B61" s="50" t="s">
        <v>382</v>
      </c>
      <c r="C61" s="88">
        <v>5154</v>
      </c>
      <c r="D61" s="89" t="s">
        <v>745</v>
      </c>
      <c r="E61" s="56" t="s">
        <v>1845</v>
      </c>
      <c r="F61" s="123">
        <v>784215.85</v>
      </c>
      <c r="G61" s="123">
        <v>267794.5</v>
      </c>
      <c r="H61" s="123">
        <v>62590.39</v>
      </c>
      <c r="K61" s="56">
        <v>1074641.1399999999</v>
      </c>
      <c r="L61" s="56">
        <v>599750.37</v>
      </c>
      <c r="O61" s="273">
        <v>14500</v>
      </c>
      <c r="P61" s="273">
        <v>59802.59</v>
      </c>
      <c r="R61" s="273">
        <v>9351</v>
      </c>
      <c r="V61" s="56">
        <v>3795531.45</v>
      </c>
      <c r="W61" s="100">
        <v>420026.66</v>
      </c>
      <c r="AA61" s="100">
        <v>278971</v>
      </c>
      <c r="AC61" s="124">
        <v>393177</v>
      </c>
      <c r="AF61" s="124">
        <v>108963.23</v>
      </c>
      <c r="AG61" s="124">
        <v>133958.39999999999</v>
      </c>
      <c r="AK61" s="99">
        <f t="shared" si="1"/>
        <v>1114600.74</v>
      </c>
      <c r="AL61" s="63">
        <f t="shared" si="2"/>
        <v>83653.59</v>
      </c>
      <c r="AM61" s="64">
        <f t="shared" si="3"/>
        <v>1030947.15</v>
      </c>
      <c r="AN61" s="60">
        <f t="shared" si="4"/>
        <v>698997.65999999992</v>
      </c>
      <c r="AO61" s="59">
        <f t="shared" si="5"/>
        <v>636098.63</v>
      </c>
      <c r="AP61" s="69">
        <f t="shared" si="6"/>
        <v>62899.029999999912</v>
      </c>
    </row>
    <row r="62" spans="1:42" ht="15" thickBot="1" x14ac:dyDescent="0.25">
      <c r="A62" s="50" t="s">
        <v>369</v>
      </c>
      <c r="B62" s="50" t="s">
        <v>382</v>
      </c>
      <c r="C62" s="88">
        <v>3300</v>
      </c>
      <c r="D62" s="89" t="s">
        <v>746</v>
      </c>
      <c r="E62" s="56" t="s">
        <v>1846</v>
      </c>
      <c r="F62" s="123">
        <v>86224.28</v>
      </c>
      <c r="G62" s="123">
        <v>80502</v>
      </c>
      <c r="H62" s="123">
        <v>38547</v>
      </c>
      <c r="K62" s="56">
        <v>552826.69999999995</v>
      </c>
      <c r="L62" s="56">
        <v>197012.14</v>
      </c>
      <c r="O62" s="273">
        <v>7240</v>
      </c>
      <c r="P62" s="273">
        <v>35594.04</v>
      </c>
      <c r="R62" s="273">
        <v>4550.22</v>
      </c>
      <c r="U62" s="56">
        <v>-630</v>
      </c>
      <c r="V62" s="56">
        <v>1606269.64</v>
      </c>
      <c r="W62" s="100">
        <v>216472.09</v>
      </c>
      <c r="AA62" s="100">
        <v>131005</v>
      </c>
      <c r="AC62" s="124">
        <v>195585</v>
      </c>
      <c r="AF62" s="124">
        <v>114835.29</v>
      </c>
      <c r="AG62" s="124">
        <v>63057.08</v>
      </c>
      <c r="AI62" s="124">
        <v>387</v>
      </c>
      <c r="AK62" s="99">
        <f t="shared" si="1"/>
        <v>205273.28</v>
      </c>
      <c r="AL62" s="63">
        <f t="shared" si="2"/>
        <v>47384.26</v>
      </c>
      <c r="AM62" s="64">
        <f t="shared" si="3"/>
        <v>157889.01999999999</v>
      </c>
      <c r="AN62" s="60">
        <f t="shared" si="4"/>
        <v>347477.08999999997</v>
      </c>
      <c r="AO62" s="59">
        <f t="shared" si="5"/>
        <v>373864.37</v>
      </c>
      <c r="AP62" s="69">
        <f t="shared" si="6"/>
        <v>-26387.280000000028</v>
      </c>
    </row>
    <row r="63" spans="1:42" ht="15" thickBot="1" x14ac:dyDescent="0.25">
      <c r="A63" s="50" t="s">
        <v>369</v>
      </c>
      <c r="B63" s="50" t="s">
        <v>382</v>
      </c>
      <c r="C63" s="88">
        <v>2046</v>
      </c>
      <c r="D63" s="89" t="s">
        <v>747</v>
      </c>
      <c r="E63" s="56" t="s">
        <v>1847</v>
      </c>
      <c r="F63" s="123">
        <v>198563.64</v>
      </c>
      <c r="G63" s="123">
        <v>115325.5</v>
      </c>
      <c r="H63" s="123">
        <v>32729.65</v>
      </c>
      <c r="K63" s="56">
        <v>521838.74</v>
      </c>
      <c r="L63" s="56">
        <v>147838.51999999999</v>
      </c>
      <c r="O63" s="273">
        <v>3700</v>
      </c>
      <c r="P63" s="273">
        <v>39649.629999999997</v>
      </c>
      <c r="R63" s="273">
        <v>11156.91</v>
      </c>
      <c r="U63" s="56">
        <v>-214.2</v>
      </c>
      <c r="V63" s="56">
        <v>2640334.33</v>
      </c>
      <c r="W63" s="100">
        <v>139711.22</v>
      </c>
      <c r="AA63" s="100">
        <v>167939</v>
      </c>
      <c r="AC63" s="124">
        <v>167939</v>
      </c>
      <c r="AF63" s="124">
        <v>78734.649999999994</v>
      </c>
      <c r="AG63" s="124">
        <v>50030.19</v>
      </c>
      <c r="AI63" s="124">
        <v>1771</v>
      </c>
      <c r="AK63" s="99">
        <f t="shared" si="1"/>
        <v>346618.79000000004</v>
      </c>
      <c r="AL63" s="63">
        <f t="shared" si="2"/>
        <v>54506.539999999994</v>
      </c>
      <c r="AM63" s="64">
        <f t="shared" si="3"/>
        <v>292112.25000000006</v>
      </c>
      <c r="AN63" s="60">
        <f t="shared" si="4"/>
        <v>307650.21999999997</v>
      </c>
      <c r="AO63" s="59">
        <f t="shared" si="5"/>
        <v>298474.83999999997</v>
      </c>
      <c r="AP63" s="69">
        <f t="shared" si="6"/>
        <v>9175.3800000000047</v>
      </c>
    </row>
    <row r="64" spans="1:42" ht="15" thickBot="1" x14ac:dyDescent="0.25">
      <c r="A64" s="50" t="s">
        <v>369</v>
      </c>
      <c r="B64" s="50" t="s">
        <v>382</v>
      </c>
      <c r="C64" s="88">
        <v>1475</v>
      </c>
      <c r="D64" s="89" t="s">
        <v>748</v>
      </c>
      <c r="E64" s="56" t="s">
        <v>1909</v>
      </c>
      <c r="F64" s="123">
        <v>109337.28</v>
      </c>
      <c r="G64" s="123">
        <v>52926</v>
      </c>
      <c r="H64" s="123">
        <v>7821.24</v>
      </c>
      <c r="K64" s="56">
        <v>1669896.4</v>
      </c>
      <c r="L64" s="56">
        <v>168567.63</v>
      </c>
      <c r="O64" s="273">
        <v>15840</v>
      </c>
      <c r="P64" s="273">
        <v>22748.94</v>
      </c>
      <c r="R64" s="273">
        <v>2288</v>
      </c>
      <c r="U64" s="56">
        <v>-15.66</v>
      </c>
      <c r="V64" s="56">
        <v>2029021.21</v>
      </c>
      <c r="W64" s="100">
        <v>68062.98</v>
      </c>
      <c r="AA64" s="100">
        <v>101472</v>
      </c>
      <c r="AC64" s="124">
        <v>101472</v>
      </c>
      <c r="AF64" s="124">
        <v>58259.82</v>
      </c>
      <c r="AG64" s="124">
        <v>68015.67</v>
      </c>
      <c r="AI64" s="124">
        <v>1427.5</v>
      </c>
      <c r="AK64" s="99">
        <f t="shared" si="1"/>
        <v>170084.52</v>
      </c>
      <c r="AL64" s="63">
        <f t="shared" si="2"/>
        <v>40876.94</v>
      </c>
      <c r="AM64" s="64">
        <f t="shared" si="3"/>
        <v>129207.57999999999</v>
      </c>
      <c r="AN64" s="60">
        <f t="shared" si="4"/>
        <v>169534.97999999998</v>
      </c>
      <c r="AO64" s="59">
        <f t="shared" si="5"/>
        <v>229174.99</v>
      </c>
      <c r="AP64" s="69">
        <f t="shared" si="6"/>
        <v>-59640.010000000009</v>
      </c>
    </row>
    <row r="65" spans="1:42" ht="15" thickBot="1" x14ac:dyDescent="0.25">
      <c r="A65" s="50" t="s">
        <v>385</v>
      </c>
      <c r="B65" s="50" t="s">
        <v>386</v>
      </c>
      <c r="C65" s="88">
        <v>1295</v>
      </c>
      <c r="D65" s="89" t="s">
        <v>749</v>
      </c>
      <c r="E65" s="56" t="s">
        <v>1848</v>
      </c>
      <c r="F65" s="123">
        <v>342988.89</v>
      </c>
      <c r="G65" s="123">
        <v>0</v>
      </c>
      <c r="H65" s="123">
        <v>20054.580000000002</v>
      </c>
      <c r="K65" s="56">
        <v>2419113.36</v>
      </c>
      <c r="L65" s="56">
        <v>1194.6300000000001</v>
      </c>
      <c r="O65" s="273">
        <v>14805</v>
      </c>
      <c r="P65" s="273">
        <v>21750</v>
      </c>
      <c r="R65" s="273">
        <v>0</v>
      </c>
      <c r="U65" s="56">
        <v>268</v>
      </c>
      <c r="V65" s="56">
        <v>849648.43</v>
      </c>
      <c r="W65" s="100">
        <v>50866.87</v>
      </c>
      <c r="AA65" s="100">
        <v>228396</v>
      </c>
      <c r="AB65" s="100">
        <v>21000</v>
      </c>
      <c r="AC65" s="124">
        <v>229396</v>
      </c>
      <c r="AF65" s="124">
        <v>67342.05</v>
      </c>
      <c r="AG65" s="124">
        <v>24150.65</v>
      </c>
      <c r="AK65" s="99">
        <f t="shared" si="1"/>
        <v>363043.47000000003</v>
      </c>
      <c r="AL65" s="63">
        <f t="shared" si="2"/>
        <v>36555</v>
      </c>
      <c r="AM65" s="64">
        <f t="shared" si="3"/>
        <v>326488.47000000003</v>
      </c>
      <c r="AN65" s="60">
        <f t="shared" si="4"/>
        <v>300262.87</v>
      </c>
      <c r="AO65" s="59">
        <f t="shared" si="5"/>
        <v>320888.7</v>
      </c>
      <c r="AP65" s="69">
        <f t="shared" si="6"/>
        <v>-20625.830000000016</v>
      </c>
    </row>
    <row r="66" spans="1:42" ht="15" thickBot="1" x14ac:dyDescent="0.25">
      <c r="A66" s="50" t="s">
        <v>385</v>
      </c>
      <c r="B66" s="50" t="s">
        <v>386</v>
      </c>
      <c r="C66" s="88">
        <v>1368</v>
      </c>
      <c r="D66" s="89" t="s">
        <v>750</v>
      </c>
      <c r="E66" s="56" t="s">
        <v>1849</v>
      </c>
      <c r="F66" s="123">
        <v>525617.19999999995</v>
      </c>
      <c r="G66" s="123">
        <v>0</v>
      </c>
      <c r="H66" s="123">
        <v>17514.16</v>
      </c>
      <c r="K66" s="56">
        <v>673650.9</v>
      </c>
      <c r="L66" s="56">
        <v>31220.53</v>
      </c>
      <c r="O66" s="273">
        <v>7000</v>
      </c>
      <c r="R66" s="273">
        <v>0</v>
      </c>
      <c r="U66" s="56">
        <v>-50621.01</v>
      </c>
      <c r="V66" s="56">
        <v>236925.61</v>
      </c>
      <c r="W66" s="100">
        <v>57314.21</v>
      </c>
      <c r="X66" s="100">
        <v>28800</v>
      </c>
      <c r="AA66" s="100">
        <v>202365</v>
      </c>
      <c r="AB66" s="100">
        <v>21500</v>
      </c>
      <c r="AC66" s="124">
        <v>203865</v>
      </c>
      <c r="AF66" s="124">
        <v>61603.68</v>
      </c>
      <c r="AG66" s="124">
        <v>31306.68</v>
      </c>
      <c r="AK66" s="99">
        <f t="shared" si="1"/>
        <v>543131.36</v>
      </c>
      <c r="AL66" s="63">
        <f t="shared" si="2"/>
        <v>7000</v>
      </c>
      <c r="AM66" s="64">
        <f t="shared" si="3"/>
        <v>536131.36</v>
      </c>
      <c r="AN66" s="60">
        <f t="shared" si="4"/>
        <v>309979.20999999996</v>
      </c>
      <c r="AO66" s="59">
        <f t="shared" si="5"/>
        <v>296775.36</v>
      </c>
      <c r="AP66" s="69">
        <f t="shared" si="6"/>
        <v>13203.849999999977</v>
      </c>
    </row>
    <row r="67" spans="1:42" ht="15" thickBot="1" x14ac:dyDescent="0.25">
      <c r="A67" s="50" t="s">
        <v>385</v>
      </c>
      <c r="B67" s="50" t="s">
        <v>386</v>
      </c>
      <c r="C67" s="88">
        <v>2588</v>
      </c>
      <c r="D67" s="89" t="s">
        <v>751</v>
      </c>
      <c r="E67" s="56" t="s">
        <v>1850</v>
      </c>
      <c r="F67" s="123">
        <v>253533.72</v>
      </c>
      <c r="G67" s="123">
        <v>0</v>
      </c>
      <c r="H67" s="123">
        <v>85678.03</v>
      </c>
      <c r="K67" s="56">
        <v>666139.67000000004</v>
      </c>
      <c r="L67" s="56">
        <v>56094.080000000002</v>
      </c>
      <c r="O67" s="273">
        <v>8600</v>
      </c>
      <c r="P67" s="273">
        <v>27616.47</v>
      </c>
      <c r="R67" s="273">
        <v>0</v>
      </c>
      <c r="V67" s="56">
        <v>1982889.72</v>
      </c>
      <c r="W67" s="100">
        <v>70353.64</v>
      </c>
      <c r="AA67" s="100">
        <v>193939.5</v>
      </c>
      <c r="AB67" s="100">
        <v>21500</v>
      </c>
      <c r="AC67" s="124">
        <v>227359.5</v>
      </c>
      <c r="AF67" s="124">
        <v>90239.18</v>
      </c>
      <c r="AG67" s="124">
        <v>25924.65</v>
      </c>
      <c r="AK67" s="99">
        <f t="shared" si="1"/>
        <v>339211.75</v>
      </c>
      <c r="AL67" s="63">
        <f t="shared" si="2"/>
        <v>36216.47</v>
      </c>
      <c r="AM67" s="64">
        <f t="shared" si="3"/>
        <v>302995.28000000003</v>
      </c>
      <c r="AN67" s="60">
        <f t="shared" si="4"/>
        <v>285793.14</v>
      </c>
      <c r="AO67" s="59">
        <f t="shared" si="5"/>
        <v>343523.33</v>
      </c>
      <c r="AP67" s="69">
        <f t="shared" si="6"/>
        <v>-57730.19</v>
      </c>
    </row>
    <row r="68" spans="1:42" ht="15" thickBot="1" x14ac:dyDescent="0.25">
      <c r="A68" s="50" t="s">
        <v>385</v>
      </c>
      <c r="B68" s="50" t="s">
        <v>386</v>
      </c>
      <c r="C68" s="88">
        <v>1190</v>
      </c>
      <c r="D68" s="89" t="s">
        <v>752</v>
      </c>
      <c r="E68" s="56" t="s">
        <v>1851</v>
      </c>
      <c r="F68" s="123">
        <v>325677.53000000003</v>
      </c>
      <c r="G68" s="123">
        <v>0</v>
      </c>
      <c r="H68" s="123">
        <v>67358.570000000007</v>
      </c>
      <c r="K68" s="56">
        <v>829950.47</v>
      </c>
      <c r="L68" s="56">
        <v>66378.210000000006</v>
      </c>
      <c r="O68" s="273">
        <v>13370</v>
      </c>
      <c r="P68" s="273">
        <v>20080.79</v>
      </c>
      <c r="R68" s="273">
        <v>0</v>
      </c>
      <c r="U68" s="56">
        <v>546.70000000000005</v>
      </c>
      <c r="V68" s="56">
        <v>2283492.7400000002</v>
      </c>
      <c r="W68" s="100">
        <v>71006.78</v>
      </c>
      <c r="AA68" s="100">
        <v>195089</v>
      </c>
      <c r="AB68" s="100">
        <v>21500</v>
      </c>
      <c r="AC68" s="124">
        <v>221289</v>
      </c>
      <c r="AF68" s="124">
        <v>79675.75</v>
      </c>
      <c r="AG68" s="124">
        <v>30639.05</v>
      </c>
      <c r="AK68" s="99">
        <f t="shared" si="1"/>
        <v>393036.10000000003</v>
      </c>
      <c r="AL68" s="63">
        <f t="shared" si="2"/>
        <v>33450.79</v>
      </c>
      <c r="AM68" s="64">
        <f t="shared" si="3"/>
        <v>359585.31000000006</v>
      </c>
      <c r="AN68" s="60">
        <f t="shared" si="4"/>
        <v>287595.78000000003</v>
      </c>
      <c r="AO68" s="59">
        <f t="shared" si="5"/>
        <v>331603.8</v>
      </c>
      <c r="AP68" s="69">
        <f t="shared" si="6"/>
        <v>-44008.01999999996</v>
      </c>
    </row>
    <row r="69" spans="1:42" ht="15" thickBot="1" x14ac:dyDescent="0.25">
      <c r="A69" s="50" t="s">
        <v>385</v>
      </c>
      <c r="B69" s="50" t="s">
        <v>386</v>
      </c>
      <c r="C69" s="88">
        <v>897</v>
      </c>
      <c r="D69" s="89" t="s">
        <v>753</v>
      </c>
      <c r="E69" s="56" t="s">
        <v>1906</v>
      </c>
      <c r="F69" s="123">
        <v>196103.87</v>
      </c>
      <c r="G69" s="123">
        <v>0</v>
      </c>
      <c r="H69" s="123">
        <v>17020.009999999998</v>
      </c>
      <c r="K69" s="56">
        <v>2157475.73</v>
      </c>
      <c r="L69" s="56">
        <v>61806.67</v>
      </c>
      <c r="O69" s="273">
        <v>35748</v>
      </c>
      <c r="P69" s="273">
        <v>14749.04</v>
      </c>
      <c r="V69" s="56">
        <v>355552.49</v>
      </c>
      <c r="W69" s="100">
        <v>59676.65</v>
      </c>
      <c r="AA69" s="100">
        <v>89966</v>
      </c>
      <c r="AB69" s="100">
        <v>20000</v>
      </c>
      <c r="AC69" s="124">
        <v>121886</v>
      </c>
      <c r="AF69" s="124">
        <v>90289.66</v>
      </c>
      <c r="AG69" s="124">
        <v>26146.22</v>
      </c>
      <c r="AK69" s="99">
        <f t="shared" ref="AK69:AK130" si="7">SUM(F69:I69)</f>
        <v>213123.88</v>
      </c>
      <c r="AL69" s="63">
        <f t="shared" ref="AL69:AL130" si="8">SUM(O69:R69)</f>
        <v>50497.04</v>
      </c>
      <c r="AM69" s="64">
        <f t="shared" ref="AM69:AM130" si="9">AK69-AL69</f>
        <v>162626.84</v>
      </c>
      <c r="AN69" s="60">
        <f t="shared" ref="AN69:AN130" si="10">SUM(W69:AB69)</f>
        <v>169642.65</v>
      </c>
      <c r="AO69" s="59">
        <f t="shared" ref="AO69:AO130" si="11">SUM(AC69:AJ69)</f>
        <v>238321.88</v>
      </c>
      <c r="AP69" s="69">
        <f t="shared" ref="AP69:AP130" si="12">AN69-AO69</f>
        <v>-68679.23000000001</v>
      </c>
    </row>
    <row r="70" spans="1:42" ht="15" thickBot="1" x14ac:dyDescent="0.25">
      <c r="A70" s="50" t="s">
        <v>389</v>
      </c>
      <c r="B70" s="50" t="s">
        <v>390</v>
      </c>
      <c r="C70" s="88">
        <v>2172</v>
      </c>
      <c r="D70" s="89" t="s">
        <v>754</v>
      </c>
      <c r="E70" s="56" t="s">
        <v>1852</v>
      </c>
      <c r="F70" s="123">
        <v>274738.90000000002</v>
      </c>
      <c r="G70" s="123">
        <v>45477</v>
      </c>
      <c r="H70" s="123">
        <v>25782.86</v>
      </c>
      <c r="K70" s="56">
        <v>156945.04999999999</v>
      </c>
      <c r="L70" s="56">
        <v>202028.54</v>
      </c>
      <c r="O70" s="273">
        <v>0</v>
      </c>
      <c r="R70" s="273">
        <v>407.93</v>
      </c>
      <c r="V70" s="56">
        <v>547255.34</v>
      </c>
      <c r="W70" s="100">
        <v>237128.05</v>
      </c>
      <c r="AA70" s="100">
        <v>157423</v>
      </c>
      <c r="AB70" s="100">
        <v>1500</v>
      </c>
      <c r="AC70" s="124">
        <v>196743</v>
      </c>
      <c r="AF70" s="124">
        <v>142923.9</v>
      </c>
      <c r="AG70" s="124">
        <v>18856.080000000002</v>
      </c>
      <c r="AK70" s="99">
        <f t="shared" si="7"/>
        <v>345998.76</v>
      </c>
      <c r="AL70" s="63">
        <f t="shared" si="8"/>
        <v>407.93</v>
      </c>
      <c r="AM70" s="64">
        <f t="shared" si="9"/>
        <v>345590.83</v>
      </c>
      <c r="AN70" s="60">
        <f t="shared" si="10"/>
        <v>396051.05</v>
      </c>
      <c r="AO70" s="59">
        <f t="shared" si="11"/>
        <v>358522.98000000004</v>
      </c>
      <c r="AP70" s="69">
        <f t="shared" si="12"/>
        <v>37528.069999999949</v>
      </c>
    </row>
    <row r="71" spans="1:42" ht="15" thickBot="1" x14ac:dyDescent="0.25">
      <c r="A71" s="50" t="s">
        <v>389</v>
      </c>
      <c r="B71" s="50" t="s">
        <v>390</v>
      </c>
      <c r="C71" s="88">
        <v>3964</v>
      </c>
      <c r="D71" s="89" t="s">
        <v>755</v>
      </c>
      <c r="E71" s="56" t="s">
        <v>1853</v>
      </c>
      <c r="F71" s="123">
        <v>857665.72</v>
      </c>
      <c r="G71" s="123">
        <v>84053</v>
      </c>
      <c r="H71" s="123">
        <v>44541.7</v>
      </c>
      <c r="K71" s="56">
        <v>369220.63</v>
      </c>
      <c r="L71" s="56">
        <v>207850.61</v>
      </c>
      <c r="O71" s="273">
        <v>0</v>
      </c>
      <c r="P71" s="273">
        <v>15200</v>
      </c>
      <c r="R71" s="273">
        <v>51.4</v>
      </c>
      <c r="V71" s="56">
        <v>2767861</v>
      </c>
      <c r="W71" s="100">
        <v>424365.63</v>
      </c>
      <c r="AA71" s="100">
        <v>231500</v>
      </c>
      <c r="AB71" s="100">
        <v>1500</v>
      </c>
      <c r="AC71" s="124">
        <v>375680</v>
      </c>
      <c r="AF71" s="124">
        <v>128487.19</v>
      </c>
      <c r="AG71" s="124">
        <v>44558.03</v>
      </c>
      <c r="AJ71" s="124">
        <v>9050</v>
      </c>
      <c r="AK71" s="99">
        <f t="shared" si="7"/>
        <v>986260.41999999993</v>
      </c>
      <c r="AL71" s="63">
        <f t="shared" si="8"/>
        <v>15251.4</v>
      </c>
      <c r="AM71" s="64">
        <f t="shared" si="9"/>
        <v>971009.0199999999</v>
      </c>
      <c r="AN71" s="60">
        <f t="shared" si="10"/>
        <v>657365.63</v>
      </c>
      <c r="AO71" s="59">
        <f t="shared" si="11"/>
        <v>557775.22</v>
      </c>
      <c r="AP71" s="69">
        <f t="shared" si="12"/>
        <v>99590.410000000033</v>
      </c>
    </row>
    <row r="72" spans="1:42" ht="15" thickBot="1" x14ac:dyDescent="0.25">
      <c r="A72" s="50" t="s">
        <v>389</v>
      </c>
      <c r="B72" s="50" t="s">
        <v>390</v>
      </c>
      <c r="C72" s="88">
        <v>1537</v>
      </c>
      <c r="D72" s="89" t="s">
        <v>756</v>
      </c>
      <c r="E72" s="56" t="s">
        <v>1854</v>
      </c>
      <c r="F72" s="123">
        <v>229449.82</v>
      </c>
      <c r="G72" s="123">
        <v>0</v>
      </c>
      <c r="H72" s="123">
        <v>29781.43</v>
      </c>
      <c r="K72" s="56">
        <v>63988</v>
      </c>
      <c r="L72" s="56">
        <v>158551.84</v>
      </c>
      <c r="O72" s="273">
        <v>0</v>
      </c>
      <c r="P72" s="273">
        <v>23244</v>
      </c>
      <c r="R72" s="273">
        <v>129.75</v>
      </c>
      <c r="U72" s="56">
        <v>5117.6499999999996</v>
      </c>
      <c r="V72" s="56">
        <v>432862.99</v>
      </c>
      <c r="W72" s="100">
        <v>144547.95000000001</v>
      </c>
      <c r="AA72" s="100">
        <v>177625</v>
      </c>
      <c r="AB72" s="100">
        <v>1000</v>
      </c>
      <c r="AC72" s="124">
        <v>178625</v>
      </c>
      <c r="AF72" s="124">
        <v>80586.23</v>
      </c>
      <c r="AG72" s="124">
        <v>17072.28</v>
      </c>
      <c r="AK72" s="99">
        <f t="shared" si="7"/>
        <v>259231.25</v>
      </c>
      <c r="AL72" s="63">
        <f t="shared" si="8"/>
        <v>23373.75</v>
      </c>
      <c r="AM72" s="64">
        <f t="shared" si="9"/>
        <v>235857.5</v>
      </c>
      <c r="AN72" s="60">
        <f t="shared" si="10"/>
        <v>323172.95</v>
      </c>
      <c r="AO72" s="59">
        <f t="shared" si="11"/>
        <v>276283.51</v>
      </c>
      <c r="AP72" s="69">
        <f t="shared" si="12"/>
        <v>46889.440000000002</v>
      </c>
    </row>
    <row r="73" spans="1:42" ht="15" thickBot="1" x14ac:dyDescent="0.25">
      <c r="A73" s="50" t="s">
        <v>389</v>
      </c>
      <c r="B73" s="50" t="s">
        <v>390</v>
      </c>
      <c r="C73" s="88">
        <v>1440</v>
      </c>
      <c r="D73" s="89" t="s">
        <v>757</v>
      </c>
      <c r="E73" s="56" t="s">
        <v>1855</v>
      </c>
      <c r="F73" s="123">
        <v>126906.42</v>
      </c>
      <c r="G73" s="123">
        <v>0</v>
      </c>
      <c r="H73" s="123">
        <v>26716.7</v>
      </c>
      <c r="K73" s="56">
        <v>395474.04</v>
      </c>
      <c r="L73" s="56">
        <v>118195.72</v>
      </c>
      <c r="O73" s="273">
        <v>0</v>
      </c>
      <c r="P73" s="273">
        <v>50337.01</v>
      </c>
      <c r="R73" s="273">
        <v>178.5</v>
      </c>
      <c r="V73" s="56">
        <v>923490.75</v>
      </c>
      <c r="W73" s="100">
        <v>117483.33</v>
      </c>
      <c r="AA73" s="100">
        <v>224937</v>
      </c>
      <c r="AB73" s="100">
        <v>2000</v>
      </c>
      <c r="AC73" s="124">
        <v>292707</v>
      </c>
      <c r="AF73" s="124">
        <v>98553.35</v>
      </c>
      <c r="AG73" s="124">
        <v>20797.8</v>
      </c>
      <c r="AK73" s="99">
        <f t="shared" si="7"/>
        <v>153623.12</v>
      </c>
      <c r="AL73" s="63">
        <f t="shared" si="8"/>
        <v>50515.51</v>
      </c>
      <c r="AM73" s="64">
        <f t="shared" si="9"/>
        <v>103107.60999999999</v>
      </c>
      <c r="AN73" s="60">
        <f t="shared" si="10"/>
        <v>344420.33</v>
      </c>
      <c r="AO73" s="59">
        <f t="shared" si="11"/>
        <v>412058.14999999997</v>
      </c>
      <c r="AP73" s="69">
        <f t="shared" si="12"/>
        <v>-67637.819999999949</v>
      </c>
    </row>
    <row r="74" spans="1:42" ht="15" thickBot="1" x14ac:dyDescent="0.25">
      <c r="A74" s="50" t="s">
        <v>389</v>
      </c>
      <c r="B74" s="50" t="s">
        <v>390</v>
      </c>
      <c r="C74" s="88">
        <v>1880</v>
      </c>
      <c r="D74" s="89" t="s">
        <v>758</v>
      </c>
      <c r="E74" s="56" t="s">
        <v>1856</v>
      </c>
      <c r="F74" s="123">
        <v>222009.4</v>
      </c>
      <c r="G74" s="123">
        <v>0</v>
      </c>
      <c r="H74" s="123">
        <v>20222.900000000001</v>
      </c>
      <c r="K74" s="56">
        <v>106954.21</v>
      </c>
      <c r="L74" s="56">
        <v>163831.94</v>
      </c>
      <c r="O74" s="273">
        <v>0</v>
      </c>
      <c r="R74" s="273">
        <v>283.02</v>
      </c>
      <c r="V74" s="56">
        <v>599181.84</v>
      </c>
      <c r="W74" s="100">
        <v>151133.97</v>
      </c>
      <c r="AA74" s="100">
        <v>163653</v>
      </c>
      <c r="AB74" s="100">
        <v>1500</v>
      </c>
      <c r="AC74" s="124">
        <v>202483</v>
      </c>
      <c r="AE74" s="124">
        <v>2344</v>
      </c>
      <c r="AF74" s="124">
        <v>55550.86</v>
      </c>
      <c r="AG74" s="124">
        <v>13005.09</v>
      </c>
      <c r="AH74" s="124">
        <v>772.5</v>
      </c>
      <c r="AK74" s="99">
        <f t="shared" si="7"/>
        <v>242232.3</v>
      </c>
      <c r="AL74" s="63">
        <f t="shared" si="8"/>
        <v>283.02</v>
      </c>
      <c r="AM74" s="64">
        <f t="shared" si="9"/>
        <v>241949.28</v>
      </c>
      <c r="AN74" s="60">
        <f t="shared" si="10"/>
        <v>316286.96999999997</v>
      </c>
      <c r="AO74" s="59">
        <f t="shared" si="11"/>
        <v>274155.45</v>
      </c>
      <c r="AP74" s="69">
        <f t="shared" si="12"/>
        <v>42131.51999999996</v>
      </c>
    </row>
    <row r="75" spans="1:42" ht="15" thickBot="1" x14ac:dyDescent="0.25">
      <c r="A75" s="50" t="s">
        <v>389</v>
      </c>
      <c r="B75" s="50" t="s">
        <v>390</v>
      </c>
      <c r="C75" s="88">
        <v>2455</v>
      </c>
      <c r="D75" s="89" t="s">
        <v>759</v>
      </c>
      <c r="E75" s="56" t="s">
        <v>1857</v>
      </c>
      <c r="F75" s="123">
        <v>261406.25</v>
      </c>
      <c r="G75" s="123">
        <v>63832</v>
      </c>
      <c r="H75" s="123">
        <v>44937.93</v>
      </c>
      <c r="K75" s="56">
        <v>174321.49</v>
      </c>
      <c r="L75" s="56">
        <v>201507.62</v>
      </c>
      <c r="O75" s="273">
        <v>7800</v>
      </c>
      <c r="P75" s="273">
        <v>56780.84</v>
      </c>
      <c r="R75" s="273">
        <v>114.45</v>
      </c>
      <c r="U75" s="56">
        <v>4002.41</v>
      </c>
      <c r="V75" s="56">
        <v>1832865.74</v>
      </c>
      <c r="W75" s="100">
        <v>235176.63</v>
      </c>
      <c r="AA75" s="100">
        <v>217870</v>
      </c>
      <c r="AC75" s="124">
        <v>307240</v>
      </c>
      <c r="AF75" s="124">
        <v>98340.56</v>
      </c>
      <c r="AG75" s="124">
        <v>23279.38</v>
      </c>
      <c r="AK75" s="99">
        <f t="shared" si="7"/>
        <v>370176.18</v>
      </c>
      <c r="AL75" s="63">
        <f t="shared" si="8"/>
        <v>64695.289999999994</v>
      </c>
      <c r="AM75" s="64">
        <f t="shared" si="9"/>
        <v>305480.89</v>
      </c>
      <c r="AN75" s="60">
        <f t="shared" si="10"/>
        <v>453046.63</v>
      </c>
      <c r="AO75" s="59">
        <f t="shared" si="11"/>
        <v>428859.94</v>
      </c>
      <c r="AP75" s="69">
        <f t="shared" si="12"/>
        <v>24186.690000000002</v>
      </c>
    </row>
    <row r="76" spans="1:42" ht="15" thickBot="1" x14ac:dyDescent="0.25">
      <c r="A76" s="50" t="s">
        <v>393</v>
      </c>
      <c r="B76" s="50" t="s">
        <v>394</v>
      </c>
      <c r="C76" s="88">
        <v>1765</v>
      </c>
      <c r="D76" s="89" t="s">
        <v>760</v>
      </c>
      <c r="E76" s="56" t="s">
        <v>1858</v>
      </c>
      <c r="F76" s="123">
        <v>206243.18</v>
      </c>
      <c r="G76" s="123">
        <v>0</v>
      </c>
      <c r="H76" s="123">
        <v>41952.46</v>
      </c>
      <c r="K76" s="56">
        <v>759009.63</v>
      </c>
      <c r="L76" s="56">
        <v>-24968.76</v>
      </c>
      <c r="P76" s="273">
        <v>26028.49</v>
      </c>
      <c r="R76" s="273">
        <v>7.9</v>
      </c>
      <c r="V76" s="56">
        <v>1701541.88</v>
      </c>
      <c r="W76" s="100">
        <v>207074.14</v>
      </c>
      <c r="AA76" s="100">
        <v>143770</v>
      </c>
      <c r="AC76" s="124">
        <v>200600</v>
      </c>
      <c r="AF76" s="124">
        <v>60279.08</v>
      </c>
      <c r="AG76" s="124">
        <v>14410.06</v>
      </c>
      <c r="AK76" s="99">
        <f t="shared" si="7"/>
        <v>248195.63999999998</v>
      </c>
      <c r="AL76" s="63">
        <f t="shared" si="8"/>
        <v>26036.390000000003</v>
      </c>
      <c r="AM76" s="64">
        <f t="shared" si="9"/>
        <v>222159.24999999997</v>
      </c>
      <c r="AN76" s="60">
        <f t="shared" si="10"/>
        <v>350844.14</v>
      </c>
      <c r="AO76" s="59">
        <f t="shared" si="11"/>
        <v>275289.14</v>
      </c>
      <c r="AP76" s="69">
        <f t="shared" si="12"/>
        <v>75555</v>
      </c>
    </row>
    <row r="77" spans="1:42" ht="15" thickBot="1" x14ac:dyDescent="0.25">
      <c r="A77" s="50" t="s">
        <v>393</v>
      </c>
      <c r="B77" s="50" t="s">
        <v>394</v>
      </c>
      <c r="C77" s="88">
        <v>2349</v>
      </c>
      <c r="D77" s="89" t="s">
        <v>761</v>
      </c>
      <c r="E77" s="56" t="s">
        <v>1859</v>
      </c>
      <c r="F77" s="123">
        <v>303490.89</v>
      </c>
      <c r="G77" s="123">
        <v>0</v>
      </c>
      <c r="H77" s="123">
        <v>74411.960000000006</v>
      </c>
      <c r="K77" s="56">
        <v>1110697.54</v>
      </c>
      <c r="L77" s="56">
        <v>106557.68</v>
      </c>
      <c r="O77" s="273">
        <v>1500</v>
      </c>
      <c r="P77" s="273">
        <v>20360.29</v>
      </c>
      <c r="R77" s="273">
        <v>0.1</v>
      </c>
      <c r="U77" s="56">
        <v>706.57</v>
      </c>
      <c r="V77" s="56">
        <v>2052419.41</v>
      </c>
      <c r="W77" s="100">
        <v>205435.55</v>
      </c>
      <c r="AA77" s="100">
        <v>271166</v>
      </c>
      <c r="AC77" s="124">
        <v>361169</v>
      </c>
      <c r="AF77" s="124">
        <v>49299.49</v>
      </c>
      <c r="AG77" s="124">
        <v>4445.47</v>
      </c>
      <c r="AK77" s="99">
        <f t="shared" si="7"/>
        <v>377902.85000000003</v>
      </c>
      <c r="AL77" s="63">
        <f t="shared" si="8"/>
        <v>21860.39</v>
      </c>
      <c r="AM77" s="64">
        <f t="shared" si="9"/>
        <v>356042.46</v>
      </c>
      <c r="AN77" s="60">
        <f t="shared" si="10"/>
        <v>476601.55</v>
      </c>
      <c r="AO77" s="59">
        <f t="shared" si="11"/>
        <v>414913.95999999996</v>
      </c>
      <c r="AP77" s="69">
        <f t="shared" si="12"/>
        <v>61687.590000000026</v>
      </c>
    </row>
    <row r="78" spans="1:42" ht="15" thickBot="1" x14ac:dyDescent="0.25">
      <c r="A78" s="50" t="s">
        <v>393</v>
      </c>
      <c r="B78" s="50" t="s">
        <v>394</v>
      </c>
      <c r="C78" s="88">
        <v>2942</v>
      </c>
      <c r="D78" s="89" t="s">
        <v>762</v>
      </c>
      <c r="E78" s="56" t="s">
        <v>1860</v>
      </c>
      <c r="F78" s="123">
        <v>293965.49</v>
      </c>
      <c r="G78" s="123">
        <v>0</v>
      </c>
      <c r="H78" s="123">
        <v>15349.95</v>
      </c>
      <c r="K78" s="56">
        <v>308216.98</v>
      </c>
      <c r="L78" s="56">
        <v>-44037.919999999998</v>
      </c>
      <c r="O78" s="273">
        <v>500</v>
      </c>
      <c r="P78" s="273">
        <v>37459.160000000003</v>
      </c>
      <c r="R78" s="273">
        <v>9</v>
      </c>
      <c r="V78" s="56">
        <v>2038156.59</v>
      </c>
      <c r="W78" s="100">
        <v>244438.38</v>
      </c>
      <c r="AA78" s="100">
        <v>71200</v>
      </c>
      <c r="AC78" s="124">
        <v>141880</v>
      </c>
      <c r="AF78" s="124">
        <v>188323.11</v>
      </c>
      <c r="AG78" s="124">
        <v>9923.16</v>
      </c>
      <c r="AJ78" s="124">
        <v>2100</v>
      </c>
      <c r="AK78" s="99">
        <f t="shared" si="7"/>
        <v>309315.44</v>
      </c>
      <c r="AL78" s="63">
        <f t="shared" si="8"/>
        <v>37968.160000000003</v>
      </c>
      <c r="AM78" s="64">
        <f t="shared" si="9"/>
        <v>271347.28000000003</v>
      </c>
      <c r="AN78" s="60">
        <f t="shared" si="10"/>
        <v>315638.38</v>
      </c>
      <c r="AO78" s="59">
        <f t="shared" si="11"/>
        <v>342226.26999999996</v>
      </c>
      <c r="AP78" s="69">
        <f t="shared" si="12"/>
        <v>-26587.889999999956</v>
      </c>
    </row>
    <row r="79" spans="1:42" ht="15" thickBot="1" x14ac:dyDescent="0.25">
      <c r="A79" s="50" t="s">
        <v>393</v>
      </c>
      <c r="B79" s="50" t="s">
        <v>394</v>
      </c>
      <c r="C79" s="88">
        <v>2523</v>
      </c>
      <c r="D79" s="89" t="s">
        <v>763</v>
      </c>
      <c r="E79" s="56" t="s">
        <v>1861</v>
      </c>
      <c r="F79" s="123">
        <v>628816.19999999995</v>
      </c>
      <c r="G79" s="123">
        <v>0</v>
      </c>
      <c r="H79" s="123">
        <v>12734</v>
      </c>
      <c r="K79" s="56">
        <v>867148.84</v>
      </c>
      <c r="L79" s="56">
        <v>16233.8</v>
      </c>
      <c r="P79" s="273">
        <v>67289.66</v>
      </c>
      <c r="R79" s="273">
        <v>6</v>
      </c>
      <c r="U79" s="56">
        <v>6470</v>
      </c>
      <c r="V79" s="56">
        <v>2089445.48</v>
      </c>
      <c r="W79" s="100">
        <v>244746.2</v>
      </c>
      <c r="AA79" s="100">
        <v>205793</v>
      </c>
      <c r="AB79" s="100">
        <v>1740</v>
      </c>
      <c r="AC79" s="124">
        <v>239543</v>
      </c>
      <c r="AF79" s="124">
        <v>47912</v>
      </c>
      <c r="AG79" s="124">
        <v>24222.66</v>
      </c>
      <c r="AH79" s="124">
        <v>4625</v>
      </c>
      <c r="AK79" s="99">
        <f t="shared" si="7"/>
        <v>641550.19999999995</v>
      </c>
      <c r="AL79" s="63">
        <f t="shared" si="8"/>
        <v>67295.66</v>
      </c>
      <c r="AM79" s="64">
        <f t="shared" si="9"/>
        <v>574254.53999999992</v>
      </c>
      <c r="AN79" s="60">
        <f t="shared" si="10"/>
        <v>452279.2</v>
      </c>
      <c r="AO79" s="59">
        <f t="shared" si="11"/>
        <v>316302.65999999997</v>
      </c>
      <c r="AP79" s="69">
        <f t="shared" si="12"/>
        <v>135976.54000000004</v>
      </c>
    </row>
    <row r="80" spans="1:42" ht="15" thickBot="1" x14ac:dyDescent="0.25">
      <c r="A80" s="50" t="s">
        <v>393</v>
      </c>
      <c r="B80" s="50" t="s">
        <v>394</v>
      </c>
      <c r="C80" s="88">
        <v>4280</v>
      </c>
      <c r="D80" s="89" t="s">
        <v>764</v>
      </c>
      <c r="E80" s="56" t="s">
        <v>1862</v>
      </c>
      <c r="F80" s="123">
        <v>853066.72</v>
      </c>
      <c r="G80" s="123">
        <v>38276</v>
      </c>
      <c r="H80" s="123">
        <v>5971.79</v>
      </c>
      <c r="K80" s="56">
        <v>289123.3</v>
      </c>
      <c r="L80" s="56">
        <v>315088.88</v>
      </c>
      <c r="O80" s="273">
        <v>328</v>
      </c>
      <c r="P80" s="273">
        <v>10841</v>
      </c>
      <c r="R80" s="273">
        <v>0</v>
      </c>
      <c r="U80" s="56">
        <v>-1405</v>
      </c>
      <c r="V80" s="56">
        <v>1725194.64</v>
      </c>
      <c r="W80" s="100">
        <v>353048.99</v>
      </c>
      <c r="AB80" s="100">
        <v>3600</v>
      </c>
      <c r="AC80" s="124">
        <v>77730</v>
      </c>
      <c r="AE80" s="124">
        <v>3560</v>
      </c>
      <c r="AF80" s="124">
        <v>66358.31</v>
      </c>
      <c r="AG80" s="124">
        <v>20921.13</v>
      </c>
      <c r="AK80" s="99">
        <f t="shared" si="7"/>
        <v>897314.51</v>
      </c>
      <c r="AL80" s="63">
        <f t="shared" si="8"/>
        <v>11169</v>
      </c>
      <c r="AM80" s="64">
        <f t="shared" si="9"/>
        <v>886145.51</v>
      </c>
      <c r="AN80" s="60">
        <f t="shared" si="10"/>
        <v>356648.99</v>
      </c>
      <c r="AO80" s="59">
        <f t="shared" si="11"/>
        <v>168569.44</v>
      </c>
      <c r="AP80" s="69">
        <f t="shared" si="12"/>
        <v>188079.55</v>
      </c>
    </row>
    <row r="81" spans="1:42" ht="15" thickBot="1" x14ac:dyDescent="0.25">
      <c r="A81" s="50" t="s">
        <v>393</v>
      </c>
      <c r="B81" s="50" t="s">
        <v>394</v>
      </c>
      <c r="C81" s="88">
        <v>2682</v>
      </c>
      <c r="D81" s="89" t="s">
        <v>765</v>
      </c>
      <c r="E81" s="56" t="s">
        <v>1863</v>
      </c>
      <c r="F81" s="123">
        <v>557447.14</v>
      </c>
      <c r="G81" s="123">
        <v>0</v>
      </c>
      <c r="H81" s="123">
        <v>25013.85</v>
      </c>
      <c r="K81" s="56">
        <v>-689494.95</v>
      </c>
      <c r="L81" s="56">
        <v>-123712.11</v>
      </c>
      <c r="O81" s="273">
        <v>0</v>
      </c>
      <c r="P81" s="273">
        <v>21773.14</v>
      </c>
      <c r="R81" s="273">
        <v>8.5500000000000007</v>
      </c>
      <c r="V81" s="56">
        <v>613262.28</v>
      </c>
      <c r="W81" s="100">
        <v>229644.66</v>
      </c>
      <c r="AA81" s="100">
        <v>93450</v>
      </c>
      <c r="AB81" s="100">
        <v>30</v>
      </c>
      <c r="AC81" s="124">
        <v>145450</v>
      </c>
      <c r="AF81" s="124">
        <v>33378.519999999997</v>
      </c>
      <c r="AG81" s="124">
        <v>7462.2</v>
      </c>
      <c r="AK81" s="99">
        <f t="shared" si="7"/>
        <v>582460.99</v>
      </c>
      <c r="AL81" s="63">
        <f t="shared" si="8"/>
        <v>21781.69</v>
      </c>
      <c r="AM81" s="64">
        <f t="shared" si="9"/>
        <v>560679.30000000005</v>
      </c>
      <c r="AN81" s="60">
        <f t="shared" si="10"/>
        <v>323124.66000000003</v>
      </c>
      <c r="AO81" s="59">
        <f t="shared" si="11"/>
        <v>186290.72</v>
      </c>
      <c r="AP81" s="69">
        <f t="shared" si="12"/>
        <v>136833.94000000003</v>
      </c>
    </row>
    <row r="82" spans="1:42" ht="15" thickBot="1" x14ac:dyDescent="0.25">
      <c r="A82" s="50" t="s">
        <v>393</v>
      </c>
      <c r="B82" s="50" t="s">
        <v>394</v>
      </c>
      <c r="C82" s="88">
        <v>742</v>
      </c>
      <c r="D82" s="89" t="s">
        <v>766</v>
      </c>
      <c r="E82" s="56" t="s">
        <v>1864</v>
      </c>
      <c r="F82" s="123">
        <v>337615.86</v>
      </c>
      <c r="G82" s="123">
        <v>0</v>
      </c>
      <c r="H82" s="123">
        <v>3662.21</v>
      </c>
      <c r="K82" s="56">
        <v>207696.03</v>
      </c>
      <c r="L82" s="56">
        <v>80727.61</v>
      </c>
      <c r="O82" s="273">
        <v>2000</v>
      </c>
      <c r="P82" s="273">
        <v>18428.259999999998</v>
      </c>
      <c r="R82" s="273">
        <v>18.690000000000001</v>
      </c>
      <c r="U82" s="56">
        <v>-22552</v>
      </c>
      <c r="V82" s="56">
        <v>788047.76</v>
      </c>
      <c r="W82" s="100">
        <v>195998.42</v>
      </c>
      <c r="AA82" s="100">
        <v>105060</v>
      </c>
      <c r="AC82" s="124">
        <v>158630</v>
      </c>
      <c r="AE82" s="124">
        <v>2090</v>
      </c>
      <c r="AF82" s="124">
        <v>28140.37</v>
      </c>
      <c r="AG82" s="124">
        <v>7078.45</v>
      </c>
      <c r="AK82" s="99">
        <f t="shared" si="7"/>
        <v>341278.07</v>
      </c>
      <c r="AL82" s="63">
        <f t="shared" si="8"/>
        <v>20446.949999999997</v>
      </c>
      <c r="AM82" s="64">
        <f t="shared" si="9"/>
        <v>320831.12</v>
      </c>
      <c r="AN82" s="60">
        <f t="shared" si="10"/>
        <v>301058.42000000004</v>
      </c>
      <c r="AO82" s="59">
        <f t="shared" si="11"/>
        <v>195938.82</v>
      </c>
      <c r="AP82" s="69">
        <f t="shared" si="12"/>
        <v>105119.60000000003</v>
      </c>
    </row>
    <row r="83" spans="1:42" ht="15" thickBot="1" x14ac:dyDescent="0.25">
      <c r="A83" s="50" t="s">
        <v>393</v>
      </c>
      <c r="B83" s="50" t="s">
        <v>394</v>
      </c>
      <c r="C83" s="88">
        <v>697</v>
      </c>
      <c r="D83" s="89" t="s">
        <v>767</v>
      </c>
      <c r="E83" s="56" t="s">
        <v>1865</v>
      </c>
      <c r="F83" s="123">
        <v>487910.59</v>
      </c>
      <c r="G83" s="123">
        <v>0</v>
      </c>
      <c r="H83" s="123">
        <v>14417.56</v>
      </c>
      <c r="I83" s="123">
        <v>0</v>
      </c>
      <c r="J83" s="56">
        <v>0</v>
      </c>
      <c r="K83" s="56">
        <v>299054.49</v>
      </c>
      <c r="L83" s="56">
        <v>57687.8</v>
      </c>
      <c r="M83" s="56">
        <v>0</v>
      </c>
      <c r="N83" s="56">
        <v>0</v>
      </c>
      <c r="O83" s="273">
        <v>0</v>
      </c>
      <c r="P83" s="273">
        <v>19364.46</v>
      </c>
      <c r="Q83" s="273">
        <v>0</v>
      </c>
      <c r="R83" s="273">
        <v>3</v>
      </c>
      <c r="S83" s="56">
        <v>0</v>
      </c>
      <c r="T83" s="56">
        <v>0</v>
      </c>
      <c r="U83" s="56">
        <v>0</v>
      </c>
      <c r="V83" s="56">
        <v>123193.16</v>
      </c>
      <c r="W83" s="100">
        <v>194178.71</v>
      </c>
      <c r="AA83" s="100">
        <v>161365.20000000001</v>
      </c>
      <c r="AB83" s="100">
        <v>510</v>
      </c>
      <c r="AC83" s="124">
        <v>215195.2</v>
      </c>
      <c r="AF83" s="124">
        <v>45113.9</v>
      </c>
      <c r="AG83" s="124">
        <v>8045.32</v>
      </c>
      <c r="AK83" s="99">
        <f t="shared" si="7"/>
        <v>502328.15</v>
      </c>
      <c r="AL83" s="63">
        <f t="shared" si="8"/>
        <v>19367.46</v>
      </c>
      <c r="AM83" s="64">
        <f t="shared" si="9"/>
        <v>482960.69</v>
      </c>
      <c r="AN83" s="60">
        <f t="shared" si="10"/>
        <v>356053.91000000003</v>
      </c>
      <c r="AO83" s="59">
        <f t="shared" si="11"/>
        <v>268354.42</v>
      </c>
      <c r="AP83" s="69">
        <f t="shared" si="12"/>
        <v>87699.490000000049</v>
      </c>
    </row>
    <row r="84" spans="1:42" ht="15" thickBot="1" x14ac:dyDescent="0.25">
      <c r="A84" s="50" t="s">
        <v>393</v>
      </c>
      <c r="B84" s="50" t="s">
        <v>394</v>
      </c>
      <c r="C84" s="88">
        <v>783</v>
      </c>
      <c r="D84" s="89" t="s">
        <v>768</v>
      </c>
      <c r="E84" s="56" t="s">
        <v>1910</v>
      </c>
      <c r="F84" s="123">
        <v>286264.11</v>
      </c>
      <c r="G84" s="123">
        <v>0</v>
      </c>
      <c r="H84" s="123">
        <v>7040</v>
      </c>
      <c r="K84" s="56">
        <v>389587.36</v>
      </c>
      <c r="L84" s="56">
        <v>17581.55</v>
      </c>
      <c r="P84" s="273">
        <v>23564.22</v>
      </c>
      <c r="R84" s="273">
        <v>10</v>
      </c>
      <c r="S84" s="56">
        <v>3960</v>
      </c>
      <c r="V84" s="56">
        <v>2101746.27</v>
      </c>
      <c r="W84" s="100">
        <v>105</v>
      </c>
      <c r="AA84" s="100">
        <v>70755.5</v>
      </c>
      <c r="AB84" s="100">
        <v>90</v>
      </c>
      <c r="AC84" s="124">
        <v>96040.5</v>
      </c>
      <c r="AF84" s="124">
        <v>19307.189999999999</v>
      </c>
      <c r="AG84" s="124">
        <v>9730.33</v>
      </c>
      <c r="AK84" s="99">
        <f t="shared" si="7"/>
        <v>293304.11</v>
      </c>
      <c r="AL84" s="63">
        <f t="shared" si="8"/>
        <v>23574.22</v>
      </c>
      <c r="AM84" s="64">
        <f t="shared" si="9"/>
        <v>269729.89</v>
      </c>
      <c r="AN84" s="60">
        <f t="shared" si="10"/>
        <v>70950.5</v>
      </c>
      <c r="AO84" s="59">
        <f t="shared" si="11"/>
        <v>125078.02</v>
      </c>
      <c r="AP84" s="69">
        <f t="shared" si="12"/>
        <v>-54127.520000000004</v>
      </c>
    </row>
    <row r="85" spans="1:42" ht="15" thickBot="1" x14ac:dyDescent="0.25">
      <c r="A85" s="50" t="s">
        <v>397</v>
      </c>
      <c r="B85" s="50" t="s">
        <v>398</v>
      </c>
      <c r="C85" s="88">
        <v>3757</v>
      </c>
      <c r="D85" s="89" t="s">
        <v>769</v>
      </c>
      <c r="E85" s="56" t="s">
        <v>1866</v>
      </c>
      <c r="F85" s="123">
        <v>344288.12</v>
      </c>
      <c r="G85" s="123">
        <v>0</v>
      </c>
      <c r="H85" s="123">
        <v>65646.05</v>
      </c>
      <c r="K85" s="56">
        <v>1046382.85</v>
      </c>
      <c r="L85" s="56">
        <v>128246.43</v>
      </c>
      <c r="Q85" s="273">
        <v>21</v>
      </c>
      <c r="V85" s="56">
        <v>1047464</v>
      </c>
      <c r="W85" s="100">
        <v>305484.65000000002</v>
      </c>
      <c r="AA85" s="100">
        <v>202860</v>
      </c>
      <c r="AC85" s="124">
        <v>251340</v>
      </c>
      <c r="AF85" s="124">
        <v>57194.23</v>
      </c>
      <c r="AG85" s="124">
        <v>22790.04</v>
      </c>
      <c r="AK85" s="99">
        <f t="shared" si="7"/>
        <v>409934.17</v>
      </c>
      <c r="AL85" s="63">
        <f t="shared" si="8"/>
        <v>21</v>
      </c>
      <c r="AM85" s="64">
        <f t="shared" si="9"/>
        <v>409913.17</v>
      </c>
      <c r="AN85" s="60">
        <f t="shared" si="10"/>
        <v>508344.65</v>
      </c>
      <c r="AO85" s="59">
        <f t="shared" si="11"/>
        <v>331324.26999999996</v>
      </c>
      <c r="AP85" s="69">
        <f t="shared" si="12"/>
        <v>177020.38000000006</v>
      </c>
    </row>
    <row r="86" spans="1:42" ht="15" thickBot="1" x14ac:dyDescent="0.25">
      <c r="A86" s="50" t="s">
        <v>397</v>
      </c>
      <c r="B86" s="50" t="s">
        <v>398</v>
      </c>
      <c r="C86" s="88">
        <v>7605</v>
      </c>
      <c r="D86" s="89" t="s">
        <v>770</v>
      </c>
      <c r="E86" s="56" t="s">
        <v>1867</v>
      </c>
      <c r="F86" s="123">
        <v>412968.23</v>
      </c>
      <c r="G86" s="123">
        <v>109243.4</v>
      </c>
      <c r="H86" s="123">
        <v>46418.61</v>
      </c>
      <c r="K86" s="56">
        <v>3811550.15</v>
      </c>
      <c r="L86" s="56">
        <v>423750.94</v>
      </c>
      <c r="O86" s="273">
        <v>0</v>
      </c>
      <c r="Q86" s="273">
        <v>197100.9</v>
      </c>
      <c r="V86" s="56">
        <v>14214425</v>
      </c>
      <c r="W86" s="100">
        <v>590125.03</v>
      </c>
      <c r="AC86" s="124">
        <v>164999</v>
      </c>
      <c r="AD86" s="124">
        <v>7834</v>
      </c>
      <c r="AE86" s="124">
        <v>1387</v>
      </c>
      <c r="AF86" s="124">
        <v>635516.88</v>
      </c>
      <c r="AG86" s="124">
        <v>62050.02</v>
      </c>
      <c r="AJ86" s="124">
        <v>51400</v>
      </c>
      <c r="AK86" s="99">
        <f t="shared" si="7"/>
        <v>568630.24</v>
      </c>
      <c r="AL86" s="63">
        <f t="shared" si="8"/>
        <v>197100.9</v>
      </c>
      <c r="AM86" s="64">
        <f t="shared" si="9"/>
        <v>371529.33999999997</v>
      </c>
      <c r="AN86" s="60">
        <f t="shared" si="10"/>
        <v>590125.03</v>
      </c>
      <c r="AO86" s="59">
        <f t="shared" si="11"/>
        <v>923186.9</v>
      </c>
      <c r="AP86" s="69">
        <f t="shared" si="12"/>
        <v>-333061.87</v>
      </c>
    </row>
    <row r="87" spans="1:42" ht="15" thickBot="1" x14ac:dyDescent="0.25">
      <c r="A87" s="50" t="s">
        <v>397</v>
      </c>
      <c r="B87" s="50" t="s">
        <v>398</v>
      </c>
      <c r="C87" s="88">
        <v>7029</v>
      </c>
      <c r="D87" s="89" t="s">
        <v>771</v>
      </c>
      <c r="E87" s="56" t="s">
        <v>1868</v>
      </c>
      <c r="F87" s="123">
        <v>1011675.59</v>
      </c>
      <c r="H87" s="123">
        <v>82091.48</v>
      </c>
      <c r="K87" s="56">
        <v>1182810.05</v>
      </c>
      <c r="L87" s="56">
        <v>318380.03999999998</v>
      </c>
      <c r="V87" s="56">
        <v>1212550.31</v>
      </c>
      <c r="W87" s="100">
        <v>888542.28</v>
      </c>
      <c r="AA87" s="100">
        <v>378434</v>
      </c>
      <c r="AC87" s="124">
        <v>640834</v>
      </c>
      <c r="AF87" s="124">
        <v>122365.26</v>
      </c>
      <c r="AG87" s="124">
        <v>49893.3</v>
      </c>
      <c r="AK87" s="99">
        <f t="shared" si="7"/>
        <v>1093767.07</v>
      </c>
      <c r="AL87" s="63">
        <f t="shared" si="8"/>
        <v>0</v>
      </c>
      <c r="AM87" s="64">
        <f t="shared" si="9"/>
        <v>1093767.07</v>
      </c>
      <c r="AN87" s="60">
        <f t="shared" si="10"/>
        <v>1266976.28</v>
      </c>
      <c r="AO87" s="59">
        <f t="shared" si="11"/>
        <v>813092.56</v>
      </c>
      <c r="AP87" s="69">
        <f t="shared" si="12"/>
        <v>453883.72</v>
      </c>
    </row>
    <row r="88" spans="1:42" ht="15" thickBot="1" x14ac:dyDescent="0.25">
      <c r="A88" s="50" t="s">
        <v>397</v>
      </c>
      <c r="B88" s="50" t="s">
        <v>398</v>
      </c>
      <c r="C88" s="88">
        <v>4650</v>
      </c>
      <c r="D88" s="89" t="s">
        <v>772</v>
      </c>
      <c r="E88" s="56" t="s">
        <v>1869</v>
      </c>
      <c r="F88" s="123">
        <v>471796.06</v>
      </c>
      <c r="G88" s="123">
        <v>0</v>
      </c>
      <c r="H88" s="123">
        <v>101913.23</v>
      </c>
      <c r="K88" s="56">
        <v>3402713.41</v>
      </c>
      <c r="L88" s="56">
        <v>185200.13</v>
      </c>
      <c r="Q88" s="273">
        <v>131988</v>
      </c>
      <c r="U88" s="56">
        <v>225567.45</v>
      </c>
      <c r="V88" s="56">
        <v>1047464</v>
      </c>
      <c r="W88" s="100">
        <v>376882.85</v>
      </c>
      <c r="AA88" s="100">
        <v>260902</v>
      </c>
      <c r="AC88" s="124">
        <v>426862</v>
      </c>
      <c r="AF88" s="124">
        <v>70065.39</v>
      </c>
      <c r="AG88" s="124">
        <v>46139.18</v>
      </c>
      <c r="AJ88" s="124">
        <v>43215</v>
      </c>
      <c r="AK88" s="99">
        <f t="shared" si="7"/>
        <v>573709.29</v>
      </c>
      <c r="AL88" s="63">
        <f t="shared" si="8"/>
        <v>131988</v>
      </c>
      <c r="AM88" s="64">
        <f t="shared" si="9"/>
        <v>441721.29000000004</v>
      </c>
      <c r="AN88" s="60">
        <f t="shared" si="10"/>
        <v>637784.85</v>
      </c>
      <c r="AO88" s="59">
        <f t="shared" si="11"/>
        <v>586281.57000000007</v>
      </c>
      <c r="AP88" s="69">
        <f t="shared" si="12"/>
        <v>51503.279999999912</v>
      </c>
    </row>
    <row r="89" spans="1:42" ht="15" thickBot="1" x14ac:dyDescent="0.25">
      <c r="A89" s="50" t="s">
        <v>397</v>
      </c>
      <c r="B89" s="50" t="s">
        <v>398</v>
      </c>
      <c r="C89" s="88">
        <v>3899</v>
      </c>
      <c r="D89" s="89" t="s">
        <v>773</v>
      </c>
      <c r="E89" s="56" t="s">
        <v>1870</v>
      </c>
      <c r="F89" s="123">
        <v>253402.22</v>
      </c>
      <c r="G89" s="123">
        <v>2300</v>
      </c>
      <c r="H89" s="123">
        <v>399445.66</v>
      </c>
      <c r="K89" s="56">
        <v>1889046.27</v>
      </c>
      <c r="L89" s="56">
        <v>341819.24</v>
      </c>
      <c r="S89" s="56">
        <v>124684</v>
      </c>
      <c r="V89" s="56">
        <v>2617329.11</v>
      </c>
      <c r="W89" s="100">
        <v>356550.29</v>
      </c>
      <c r="AA89" s="100">
        <v>171740</v>
      </c>
      <c r="AC89" s="124">
        <v>253658</v>
      </c>
      <c r="AE89" s="124">
        <v>3650</v>
      </c>
      <c r="AF89" s="124">
        <v>110695.79</v>
      </c>
      <c r="AG89" s="124">
        <v>40940.699999999997</v>
      </c>
      <c r="AK89" s="99">
        <f t="shared" si="7"/>
        <v>655147.88</v>
      </c>
      <c r="AL89" s="63">
        <f t="shared" si="8"/>
        <v>0</v>
      </c>
      <c r="AM89" s="64">
        <f t="shared" si="9"/>
        <v>655147.88</v>
      </c>
      <c r="AN89" s="60">
        <f t="shared" si="10"/>
        <v>528290.29</v>
      </c>
      <c r="AO89" s="59">
        <f t="shared" si="11"/>
        <v>408944.49</v>
      </c>
      <c r="AP89" s="69">
        <f t="shared" si="12"/>
        <v>119345.80000000005</v>
      </c>
    </row>
    <row r="90" spans="1:42" ht="15" thickBot="1" x14ac:dyDescent="0.25">
      <c r="A90" s="50" t="s">
        <v>397</v>
      </c>
      <c r="B90" s="50" t="s">
        <v>398</v>
      </c>
      <c r="C90" s="88">
        <v>1800</v>
      </c>
      <c r="D90" s="89" t="s">
        <v>774</v>
      </c>
      <c r="E90" s="56" t="s">
        <v>1871</v>
      </c>
      <c r="F90" s="123">
        <v>213279.71</v>
      </c>
      <c r="G90" s="123">
        <v>18787</v>
      </c>
      <c r="H90" s="123">
        <v>26505.48</v>
      </c>
      <c r="K90" s="56">
        <v>313105.69</v>
      </c>
      <c r="L90" s="56">
        <v>72102.429999999993</v>
      </c>
      <c r="O90" s="273">
        <v>9450</v>
      </c>
      <c r="T90" s="56">
        <v>-472911.46</v>
      </c>
      <c r="V90" s="56">
        <v>1047464</v>
      </c>
      <c r="W90" s="100">
        <v>157712.78</v>
      </c>
      <c r="AA90" s="100">
        <v>98360</v>
      </c>
      <c r="AC90" s="124">
        <v>131200</v>
      </c>
      <c r="AF90" s="124">
        <v>50634.25</v>
      </c>
      <c r="AG90" s="124">
        <v>13218.76</v>
      </c>
      <c r="AK90" s="99">
        <f t="shared" si="7"/>
        <v>258572.19</v>
      </c>
      <c r="AL90" s="63">
        <f t="shared" si="8"/>
        <v>9450</v>
      </c>
      <c r="AM90" s="64">
        <f t="shared" si="9"/>
        <v>249122.19</v>
      </c>
      <c r="AN90" s="60">
        <f t="shared" si="10"/>
        <v>256072.78</v>
      </c>
      <c r="AO90" s="59">
        <f t="shared" si="11"/>
        <v>195053.01</v>
      </c>
      <c r="AP90" s="69">
        <f t="shared" si="12"/>
        <v>61019.76999999999</v>
      </c>
    </row>
    <row r="91" spans="1:42" ht="15" thickBot="1" x14ac:dyDescent="0.25">
      <c r="A91" s="50" t="s">
        <v>397</v>
      </c>
      <c r="B91" s="50" t="s">
        <v>398</v>
      </c>
      <c r="C91" s="88">
        <v>5876</v>
      </c>
      <c r="D91" s="89" t="s">
        <v>775</v>
      </c>
      <c r="E91" s="56" t="s">
        <v>1872</v>
      </c>
      <c r="F91" s="123">
        <v>422949.13</v>
      </c>
      <c r="G91" s="123">
        <v>300.5</v>
      </c>
      <c r="H91" s="123">
        <v>328681.52</v>
      </c>
      <c r="K91" s="56">
        <v>8777447.0299999993</v>
      </c>
      <c r="L91" s="56">
        <v>187252.88</v>
      </c>
      <c r="O91" s="273">
        <v>21000</v>
      </c>
      <c r="P91" s="273">
        <v>46425</v>
      </c>
      <c r="Q91" s="273">
        <v>231481</v>
      </c>
      <c r="R91" s="273">
        <v>0.27</v>
      </c>
      <c r="V91" s="56">
        <v>1215671.21</v>
      </c>
      <c r="W91" s="100">
        <v>344592.22</v>
      </c>
      <c r="AA91" s="100">
        <v>316300</v>
      </c>
      <c r="AC91" s="124">
        <v>504440</v>
      </c>
      <c r="AF91" s="124">
        <v>59770.74</v>
      </c>
      <c r="AG91" s="124">
        <v>30900.01</v>
      </c>
      <c r="AK91" s="99">
        <f t="shared" si="7"/>
        <v>751931.15</v>
      </c>
      <c r="AL91" s="63">
        <f t="shared" si="8"/>
        <v>298906.27</v>
      </c>
      <c r="AM91" s="64">
        <f t="shared" si="9"/>
        <v>453024.88</v>
      </c>
      <c r="AN91" s="60">
        <f t="shared" si="10"/>
        <v>660892.22</v>
      </c>
      <c r="AO91" s="59">
        <f t="shared" si="11"/>
        <v>595110.75</v>
      </c>
      <c r="AP91" s="69">
        <f t="shared" si="12"/>
        <v>65781.469999999972</v>
      </c>
    </row>
    <row r="92" spans="1:42" ht="15" thickBot="1" x14ac:dyDescent="0.25">
      <c r="A92" s="50" t="s">
        <v>397</v>
      </c>
      <c r="B92" s="50" t="s">
        <v>398</v>
      </c>
      <c r="C92" s="88">
        <v>1689</v>
      </c>
      <c r="D92" s="89" t="s">
        <v>776</v>
      </c>
      <c r="E92" s="56" t="s">
        <v>1873</v>
      </c>
      <c r="F92" s="123">
        <v>208757.05</v>
      </c>
      <c r="G92" s="123">
        <v>2220</v>
      </c>
      <c r="H92" s="123">
        <v>35242.199999999997</v>
      </c>
      <c r="K92" s="56">
        <v>1214916.22</v>
      </c>
      <c r="L92" s="56">
        <v>90519.83</v>
      </c>
      <c r="O92" s="273">
        <v>23140</v>
      </c>
      <c r="P92" s="273">
        <v>20086.36</v>
      </c>
      <c r="Q92" s="273">
        <v>18</v>
      </c>
      <c r="R92" s="273">
        <v>18.64</v>
      </c>
      <c r="S92" s="56">
        <v>23615</v>
      </c>
      <c r="T92" s="56">
        <v>-134642.35</v>
      </c>
      <c r="U92" s="56">
        <v>-138294.18</v>
      </c>
      <c r="V92" s="56">
        <v>1849378.08</v>
      </c>
      <c r="W92" s="100">
        <v>71388.509999999995</v>
      </c>
      <c r="AA92" s="100">
        <v>242580</v>
      </c>
      <c r="AC92" s="124">
        <v>285631</v>
      </c>
      <c r="AD92" s="124">
        <v>4020</v>
      </c>
      <c r="AF92" s="124">
        <v>50332.57</v>
      </c>
      <c r="AG92" s="124">
        <v>32644.42</v>
      </c>
      <c r="AK92" s="99">
        <f t="shared" si="7"/>
        <v>246219.25</v>
      </c>
      <c r="AL92" s="63">
        <f t="shared" si="8"/>
        <v>43263</v>
      </c>
      <c r="AM92" s="64">
        <f t="shared" si="9"/>
        <v>202956.25</v>
      </c>
      <c r="AN92" s="60">
        <f t="shared" si="10"/>
        <v>313968.51</v>
      </c>
      <c r="AO92" s="59">
        <f t="shared" si="11"/>
        <v>372627.99</v>
      </c>
      <c r="AP92" s="69">
        <f t="shared" si="12"/>
        <v>-58659.479999999981</v>
      </c>
    </row>
    <row r="93" spans="1:42" ht="15" thickBot="1" x14ac:dyDescent="0.25">
      <c r="A93" s="50" t="s">
        <v>397</v>
      </c>
      <c r="B93" s="50" t="s">
        <v>398</v>
      </c>
      <c r="C93" s="88">
        <v>3572</v>
      </c>
      <c r="D93" s="89" t="s">
        <v>777</v>
      </c>
      <c r="E93" s="56" t="s">
        <v>1874</v>
      </c>
      <c r="F93" s="123">
        <v>289877.98</v>
      </c>
      <c r="G93" s="123">
        <v>34391.25</v>
      </c>
      <c r="H93" s="123">
        <v>38308.47</v>
      </c>
      <c r="K93" s="56">
        <v>1483914.78</v>
      </c>
      <c r="L93" s="56">
        <v>155200.78</v>
      </c>
      <c r="O93" s="273">
        <v>0</v>
      </c>
      <c r="R93" s="273">
        <v>0</v>
      </c>
      <c r="V93" s="56">
        <v>281440</v>
      </c>
      <c r="W93" s="100">
        <v>298765.21000000002</v>
      </c>
      <c r="AC93" s="124">
        <v>130950</v>
      </c>
      <c r="AF93" s="124">
        <v>109712.37</v>
      </c>
      <c r="AG93" s="124">
        <v>54121.64</v>
      </c>
      <c r="AK93" s="99">
        <f t="shared" si="7"/>
        <v>362577.69999999995</v>
      </c>
      <c r="AL93" s="63">
        <f t="shared" si="8"/>
        <v>0</v>
      </c>
      <c r="AM93" s="64">
        <f t="shared" si="9"/>
        <v>362577.69999999995</v>
      </c>
      <c r="AN93" s="60">
        <f t="shared" si="10"/>
        <v>298765.21000000002</v>
      </c>
      <c r="AO93" s="59">
        <f t="shared" si="11"/>
        <v>294784.01</v>
      </c>
      <c r="AP93" s="69">
        <f t="shared" si="12"/>
        <v>3981.2000000000116</v>
      </c>
    </row>
    <row r="94" spans="1:42" ht="15" thickBot="1" x14ac:dyDescent="0.25">
      <c r="A94" s="50" t="s">
        <v>397</v>
      </c>
      <c r="B94" s="50" t="s">
        <v>398</v>
      </c>
      <c r="C94" s="88">
        <v>3222</v>
      </c>
      <c r="D94" s="89" t="s">
        <v>778</v>
      </c>
      <c r="E94" s="56" t="s">
        <v>1875</v>
      </c>
      <c r="F94" s="123">
        <v>236935.23</v>
      </c>
      <c r="G94" s="123">
        <v>0</v>
      </c>
      <c r="H94" s="123">
        <v>219529.61</v>
      </c>
      <c r="K94" s="56">
        <v>3399096.9</v>
      </c>
      <c r="L94" s="56">
        <v>520121.35</v>
      </c>
      <c r="U94" s="56">
        <v>728.72</v>
      </c>
      <c r="V94" s="56">
        <v>2812906.16</v>
      </c>
      <c r="W94" s="100">
        <v>270276.21000000002</v>
      </c>
      <c r="AA94" s="100">
        <v>278900</v>
      </c>
      <c r="AC94" s="124">
        <v>312710</v>
      </c>
      <c r="AD94" s="124">
        <v>24000</v>
      </c>
      <c r="AF94" s="124">
        <v>137863.31</v>
      </c>
      <c r="AG94" s="124">
        <v>75975.95</v>
      </c>
      <c r="AK94" s="99">
        <f t="shared" si="7"/>
        <v>456464.83999999997</v>
      </c>
      <c r="AL94" s="63">
        <f t="shared" si="8"/>
        <v>0</v>
      </c>
      <c r="AM94" s="64">
        <f t="shared" si="9"/>
        <v>456464.83999999997</v>
      </c>
      <c r="AN94" s="60">
        <f t="shared" si="10"/>
        <v>549176.21</v>
      </c>
      <c r="AO94" s="59">
        <f t="shared" si="11"/>
        <v>550549.26</v>
      </c>
      <c r="AP94" s="69">
        <f t="shared" si="12"/>
        <v>-1373.0500000000466</v>
      </c>
    </row>
    <row r="95" spans="1:42" ht="15" thickBot="1" x14ac:dyDescent="0.25">
      <c r="A95" s="50" t="s">
        <v>397</v>
      </c>
      <c r="B95" s="50" t="s">
        <v>398</v>
      </c>
      <c r="C95" s="88">
        <v>3078</v>
      </c>
      <c r="D95" s="89" t="s">
        <v>779</v>
      </c>
      <c r="E95" s="56" t="s">
        <v>1876</v>
      </c>
      <c r="F95" s="123">
        <v>182510.21</v>
      </c>
      <c r="G95" s="123">
        <v>0</v>
      </c>
      <c r="H95" s="123">
        <v>5182.1499999999996</v>
      </c>
      <c r="K95" s="56">
        <v>-908269.89</v>
      </c>
      <c r="L95" s="56">
        <v>-118298.46</v>
      </c>
      <c r="O95" s="273">
        <v>36170</v>
      </c>
      <c r="P95" s="273">
        <v>250</v>
      </c>
      <c r="Q95" s="273">
        <v>18395</v>
      </c>
      <c r="S95" s="56">
        <v>13108</v>
      </c>
      <c r="V95" s="56">
        <v>1047464</v>
      </c>
      <c r="W95" s="100">
        <v>241754.46</v>
      </c>
      <c r="AA95" s="100">
        <v>181360</v>
      </c>
      <c r="AC95" s="124">
        <v>277320</v>
      </c>
      <c r="AF95" s="124">
        <v>114350.41</v>
      </c>
      <c r="AG95" s="124">
        <v>35854.949999999997</v>
      </c>
      <c r="AK95" s="99">
        <f t="shared" si="7"/>
        <v>187692.36</v>
      </c>
      <c r="AL95" s="63">
        <f t="shared" si="8"/>
        <v>54815</v>
      </c>
      <c r="AM95" s="64">
        <f t="shared" si="9"/>
        <v>132877.35999999999</v>
      </c>
      <c r="AN95" s="60">
        <f t="shared" si="10"/>
        <v>423114.45999999996</v>
      </c>
      <c r="AO95" s="59">
        <f t="shared" si="11"/>
        <v>427525.36000000004</v>
      </c>
      <c r="AP95" s="69">
        <f t="shared" si="12"/>
        <v>-4410.9000000000815</v>
      </c>
    </row>
    <row r="96" spans="1:42" ht="15" thickBot="1" x14ac:dyDescent="0.25">
      <c r="A96" s="50" t="s">
        <v>397</v>
      </c>
      <c r="B96" s="50" t="s">
        <v>398</v>
      </c>
      <c r="C96" s="88">
        <v>4264</v>
      </c>
      <c r="D96" s="89" t="s">
        <v>780</v>
      </c>
      <c r="E96" s="56" t="s">
        <v>1877</v>
      </c>
      <c r="F96" s="123">
        <v>350231.65</v>
      </c>
      <c r="G96" s="123">
        <v>0</v>
      </c>
      <c r="H96" s="123">
        <v>59745.03</v>
      </c>
      <c r="K96" s="56">
        <v>1057858.8999999999</v>
      </c>
      <c r="L96" s="56">
        <v>503462.83</v>
      </c>
      <c r="Q96" s="273">
        <v>23615</v>
      </c>
      <c r="V96" s="56">
        <v>1334838.29</v>
      </c>
      <c r="W96" s="100">
        <v>445020.92</v>
      </c>
      <c r="AC96" s="124">
        <v>152740</v>
      </c>
      <c r="AF96" s="124">
        <v>64997.69</v>
      </c>
      <c r="AG96" s="124">
        <v>31260.6</v>
      </c>
      <c r="AK96" s="99">
        <f t="shared" si="7"/>
        <v>409976.68000000005</v>
      </c>
      <c r="AL96" s="63">
        <f t="shared" si="8"/>
        <v>23615</v>
      </c>
      <c r="AM96" s="64">
        <f t="shared" si="9"/>
        <v>386361.68000000005</v>
      </c>
      <c r="AN96" s="60">
        <f t="shared" si="10"/>
        <v>445020.92</v>
      </c>
      <c r="AO96" s="59">
        <f t="shared" si="11"/>
        <v>248998.29</v>
      </c>
      <c r="AP96" s="69">
        <f t="shared" si="12"/>
        <v>196022.62999999998</v>
      </c>
    </row>
    <row r="97" spans="1:42" ht="15" thickBot="1" x14ac:dyDescent="0.25">
      <c r="A97" s="50" t="s">
        <v>397</v>
      </c>
      <c r="B97" s="50" t="s">
        <v>398</v>
      </c>
      <c r="C97" s="88">
        <v>5763</v>
      </c>
      <c r="D97" s="89" t="s">
        <v>781</v>
      </c>
      <c r="E97" s="56" t="s">
        <v>1878</v>
      </c>
      <c r="F97" s="123">
        <v>571563.52000000002</v>
      </c>
      <c r="G97" s="123">
        <v>140</v>
      </c>
      <c r="H97" s="123">
        <v>267192.13</v>
      </c>
      <c r="K97" s="56">
        <v>1616814.81</v>
      </c>
      <c r="L97" s="56">
        <v>1200450.3500000001</v>
      </c>
      <c r="S97" s="56">
        <v>3113</v>
      </c>
      <c r="U97" s="56">
        <v>2766491.1</v>
      </c>
      <c r="V97" s="56">
        <v>613325.81999999995</v>
      </c>
      <c r="W97" s="100">
        <v>555971.17000000004</v>
      </c>
      <c r="X97" s="100">
        <v>0</v>
      </c>
      <c r="AA97" s="100">
        <v>63800</v>
      </c>
      <c r="AB97" s="100">
        <v>3113</v>
      </c>
      <c r="AC97" s="124">
        <v>211857</v>
      </c>
      <c r="AF97" s="124">
        <v>99396.97</v>
      </c>
      <c r="AG97" s="124">
        <v>32799.31</v>
      </c>
      <c r="AK97" s="99">
        <f t="shared" si="7"/>
        <v>838895.65</v>
      </c>
      <c r="AL97" s="63">
        <f t="shared" si="8"/>
        <v>0</v>
      </c>
      <c r="AM97" s="64">
        <f t="shared" si="9"/>
        <v>838895.65</v>
      </c>
      <c r="AN97" s="60">
        <f t="shared" si="10"/>
        <v>622884.17000000004</v>
      </c>
      <c r="AO97" s="59">
        <f t="shared" si="11"/>
        <v>344053.27999999997</v>
      </c>
      <c r="AP97" s="69">
        <f t="shared" si="12"/>
        <v>278830.89000000007</v>
      </c>
    </row>
    <row r="98" spans="1:42" ht="15" thickBot="1" x14ac:dyDescent="0.25">
      <c r="A98" s="50" t="s">
        <v>397</v>
      </c>
      <c r="B98" s="50" t="s">
        <v>398</v>
      </c>
      <c r="C98" s="88">
        <v>3934</v>
      </c>
      <c r="D98" s="89" t="s">
        <v>782</v>
      </c>
      <c r="E98" s="56" t="s">
        <v>1879</v>
      </c>
      <c r="F98" s="123">
        <v>547789.25</v>
      </c>
      <c r="G98" s="123">
        <v>0</v>
      </c>
      <c r="H98" s="123">
        <v>95772.65</v>
      </c>
      <c r="K98" s="56">
        <v>1051117.3</v>
      </c>
      <c r="L98" s="56">
        <v>77206.710000000006</v>
      </c>
      <c r="V98" s="56">
        <v>1790978.12</v>
      </c>
      <c r="W98" s="100">
        <v>343660.57</v>
      </c>
      <c r="AA98" s="100">
        <v>258795.4</v>
      </c>
      <c r="AC98" s="124">
        <v>360695.4</v>
      </c>
      <c r="AE98" s="124">
        <v>4220</v>
      </c>
      <c r="AF98" s="124">
        <v>77233.94</v>
      </c>
      <c r="AG98" s="124">
        <v>31990.55</v>
      </c>
      <c r="AJ98" s="124">
        <v>2700</v>
      </c>
      <c r="AK98" s="99">
        <f t="shared" si="7"/>
        <v>643561.9</v>
      </c>
      <c r="AL98" s="63">
        <f t="shared" si="8"/>
        <v>0</v>
      </c>
      <c r="AM98" s="64">
        <f t="shared" si="9"/>
        <v>643561.9</v>
      </c>
      <c r="AN98" s="60">
        <f t="shared" si="10"/>
        <v>602455.97</v>
      </c>
      <c r="AO98" s="59">
        <f t="shared" si="11"/>
        <v>476839.89</v>
      </c>
      <c r="AP98" s="69">
        <f t="shared" si="12"/>
        <v>125616.07999999996</v>
      </c>
    </row>
    <row r="99" spans="1:42" ht="15" thickBot="1" x14ac:dyDescent="0.25">
      <c r="A99" s="50" t="s">
        <v>397</v>
      </c>
      <c r="B99" s="50" t="s">
        <v>398</v>
      </c>
      <c r="C99" s="88">
        <v>5633</v>
      </c>
      <c r="D99" s="89" t="s">
        <v>783</v>
      </c>
      <c r="E99" s="56" t="s">
        <v>1880</v>
      </c>
      <c r="F99" s="123">
        <v>1261405.07</v>
      </c>
      <c r="G99" s="123">
        <v>105600</v>
      </c>
      <c r="H99" s="123">
        <v>63701.24</v>
      </c>
      <c r="K99" s="56">
        <v>4128306.89</v>
      </c>
      <c r="L99" s="56">
        <v>1268117.5900000001</v>
      </c>
      <c r="R99" s="273">
        <v>0</v>
      </c>
      <c r="S99" s="56">
        <v>164284</v>
      </c>
      <c r="V99" s="56">
        <v>1047464</v>
      </c>
      <c r="W99" s="100">
        <v>863590.15</v>
      </c>
      <c r="Y99" s="100">
        <v>2044.92</v>
      </c>
      <c r="AA99" s="100">
        <v>270220</v>
      </c>
      <c r="AC99" s="124">
        <v>412780</v>
      </c>
      <c r="AF99" s="124">
        <v>183618.47</v>
      </c>
      <c r="AG99" s="124">
        <v>120548.19</v>
      </c>
      <c r="AK99" s="99">
        <f t="shared" si="7"/>
        <v>1430706.31</v>
      </c>
      <c r="AL99" s="63">
        <f t="shared" si="8"/>
        <v>0</v>
      </c>
      <c r="AM99" s="64">
        <f t="shared" si="9"/>
        <v>1430706.31</v>
      </c>
      <c r="AN99" s="60">
        <f t="shared" si="10"/>
        <v>1135855.07</v>
      </c>
      <c r="AO99" s="59">
        <f t="shared" si="11"/>
        <v>716946.65999999992</v>
      </c>
      <c r="AP99" s="69">
        <f t="shared" si="12"/>
        <v>418908.41000000015</v>
      </c>
    </row>
    <row r="100" spans="1:42" ht="15" thickBot="1" x14ac:dyDescent="0.25">
      <c r="A100" s="50" t="s">
        <v>397</v>
      </c>
      <c r="B100" s="50" t="s">
        <v>398</v>
      </c>
      <c r="C100" s="88">
        <v>3215</v>
      </c>
      <c r="D100" s="89" t="s">
        <v>784</v>
      </c>
      <c r="E100" s="56" t="s">
        <v>1881</v>
      </c>
      <c r="F100" s="123">
        <v>174125.54</v>
      </c>
      <c r="G100" s="123">
        <v>40800</v>
      </c>
      <c r="H100" s="123">
        <v>76345.119999999995</v>
      </c>
      <c r="K100" s="56">
        <v>1037190.13</v>
      </c>
      <c r="L100" s="56">
        <v>141796.35999999999</v>
      </c>
      <c r="O100" s="273">
        <v>12400</v>
      </c>
      <c r="Q100" s="273">
        <v>40750</v>
      </c>
      <c r="R100" s="273">
        <v>57.67</v>
      </c>
      <c r="S100" s="56">
        <v>151225</v>
      </c>
      <c r="V100" s="56">
        <v>1768225.65</v>
      </c>
      <c r="W100" s="100">
        <v>339215.1</v>
      </c>
      <c r="AC100" s="124">
        <v>105560</v>
      </c>
      <c r="AF100" s="124">
        <v>188895.63</v>
      </c>
      <c r="AG100" s="124">
        <v>28028.959999999999</v>
      </c>
      <c r="AK100" s="99">
        <f t="shared" si="7"/>
        <v>291270.66000000003</v>
      </c>
      <c r="AL100" s="63">
        <f t="shared" si="8"/>
        <v>53207.67</v>
      </c>
      <c r="AM100" s="64">
        <f t="shared" si="9"/>
        <v>238062.99000000005</v>
      </c>
      <c r="AN100" s="60">
        <f t="shared" si="10"/>
        <v>339215.1</v>
      </c>
      <c r="AO100" s="59">
        <f t="shared" si="11"/>
        <v>322484.59000000003</v>
      </c>
      <c r="AP100" s="69">
        <f t="shared" si="12"/>
        <v>16730.509999999951</v>
      </c>
    </row>
    <row r="101" spans="1:42" ht="15" thickBot="1" x14ac:dyDescent="0.25">
      <c r="A101" s="50" t="s">
        <v>397</v>
      </c>
      <c r="B101" s="50" t="s">
        <v>398</v>
      </c>
      <c r="C101" s="88">
        <v>4457</v>
      </c>
      <c r="D101" s="89" t="s">
        <v>785</v>
      </c>
      <c r="E101" s="56" t="s">
        <v>1911</v>
      </c>
      <c r="F101" s="123">
        <v>392807.48</v>
      </c>
      <c r="G101" s="123">
        <v>0</v>
      </c>
      <c r="H101" s="123">
        <v>27082.75</v>
      </c>
      <c r="K101" s="56">
        <v>956705.03</v>
      </c>
      <c r="L101" s="56">
        <v>113379.39</v>
      </c>
      <c r="V101" s="56">
        <v>1440650.38</v>
      </c>
      <c r="W101" s="100">
        <v>292355.75</v>
      </c>
      <c r="AA101" s="100">
        <v>355340</v>
      </c>
      <c r="AC101" s="124">
        <v>430200</v>
      </c>
      <c r="AF101" s="124">
        <v>59985.31</v>
      </c>
      <c r="AG101" s="124">
        <v>44422.239999999998</v>
      </c>
      <c r="AK101" s="99">
        <f t="shared" si="7"/>
        <v>419890.23</v>
      </c>
      <c r="AL101" s="63">
        <f t="shared" si="8"/>
        <v>0</v>
      </c>
      <c r="AM101" s="64">
        <f t="shared" si="9"/>
        <v>419890.23</v>
      </c>
      <c r="AN101" s="60">
        <f t="shared" si="10"/>
        <v>647695.75</v>
      </c>
      <c r="AO101" s="59">
        <f t="shared" si="11"/>
        <v>534607.55000000005</v>
      </c>
      <c r="AP101" s="69">
        <f t="shared" si="12"/>
        <v>113088.19999999995</v>
      </c>
    </row>
    <row r="102" spans="1:42" ht="15" thickBot="1" x14ac:dyDescent="0.25">
      <c r="A102" s="50" t="s">
        <v>401</v>
      </c>
      <c r="B102" s="50" t="s">
        <v>402</v>
      </c>
      <c r="C102" s="88">
        <v>2578</v>
      </c>
      <c r="D102" s="89" t="s">
        <v>786</v>
      </c>
      <c r="E102" s="56" t="s">
        <v>1882</v>
      </c>
      <c r="F102" s="123">
        <v>303779.40999999997</v>
      </c>
      <c r="G102" s="123">
        <v>0</v>
      </c>
      <c r="H102" s="123">
        <v>54366.09</v>
      </c>
      <c r="K102" s="56">
        <v>1571762.13</v>
      </c>
      <c r="L102" s="56">
        <v>305471.71000000002</v>
      </c>
      <c r="R102" s="273">
        <v>1542.05</v>
      </c>
      <c r="V102" s="56">
        <v>2439714</v>
      </c>
      <c r="W102" s="100">
        <v>226608</v>
      </c>
      <c r="AA102" s="100">
        <v>226490</v>
      </c>
      <c r="AB102" s="100">
        <v>3000</v>
      </c>
      <c r="AC102" s="124">
        <v>238280</v>
      </c>
      <c r="AF102" s="124">
        <v>49323</v>
      </c>
      <c r="AG102" s="124">
        <v>51551.14</v>
      </c>
      <c r="AK102" s="99">
        <f t="shared" si="7"/>
        <v>358145.5</v>
      </c>
      <c r="AL102" s="63">
        <f t="shared" si="8"/>
        <v>1542.05</v>
      </c>
      <c r="AM102" s="64">
        <f t="shared" si="9"/>
        <v>356603.45</v>
      </c>
      <c r="AN102" s="60">
        <f t="shared" si="10"/>
        <v>456098</v>
      </c>
      <c r="AO102" s="59">
        <f t="shared" si="11"/>
        <v>339154.14</v>
      </c>
      <c r="AP102" s="69">
        <f t="shared" si="12"/>
        <v>116943.85999999999</v>
      </c>
    </row>
    <row r="103" spans="1:42" ht="15" thickBot="1" x14ac:dyDescent="0.25">
      <c r="A103" s="50" t="s">
        <v>401</v>
      </c>
      <c r="B103" s="50" t="s">
        <v>402</v>
      </c>
      <c r="C103" s="88">
        <v>5205</v>
      </c>
      <c r="D103" s="89" t="s">
        <v>787</v>
      </c>
      <c r="E103" s="56" t="s">
        <v>1883</v>
      </c>
      <c r="F103" s="123">
        <v>301538.02</v>
      </c>
      <c r="G103" s="123">
        <v>0</v>
      </c>
      <c r="H103" s="123">
        <v>39618.39</v>
      </c>
      <c r="K103" s="56">
        <v>1139658.5900000001</v>
      </c>
      <c r="L103" s="56">
        <v>150480.46</v>
      </c>
      <c r="Q103" s="273">
        <v>360</v>
      </c>
      <c r="R103" s="273">
        <v>1542.05</v>
      </c>
      <c r="V103" s="56">
        <v>3137825</v>
      </c>
      <c r="W103" s="100">
        <v>266653.65000000002</v>
      </c>
      <c r="AA103" s="100">
        <v>217500</v>
      </c>
      <c r="AC103" s="124">
        <v>280330</v>
      </c>
      <c r="AF103" s="124">
        <v>46622.51</v>
      </c>
      <c r="AG103" s="124">
        <v>52920.9</v>
      </c>
      <c r="AK103" s="99">
        <f t="shared" si="7"/>
        <v>341156.41000000003</v>
      </c>
      <c r="AL103" s="63">
        <f t="shared" si="8"/>
        <v>1902.05</v>
      </c>
      <c r="AM103" s="64">
        <f t="shared" si="9"/>
        <v>339254.36000000004</v>
      </c>
      <c r="AN103" s="60">
        <f t="shared" si="10"/>
        <v>484153.65</v>
      </c>
      <c r="AO103" s="59">
        <f t="shared" si="11"/>
        <v>379873.41000000003</v>
      </c>
      <c r="AP103" s="69">
        <f t="shared" si="12"/>
        <v>104280.23999999999</v>
      </c>
    </row>
    <row r="104" spans="1:42" ht="15" thickBot="1" x14ac:dyDescent="0.25">
      <c r="A104" s="50" t="s">
        <v>401</v>
      </c>
      <c r="B104" s="50" t="s">
        <v>402</v>
      </c>
      <c r="C104" s="88">
        <v>2942</v>
      </c>
      <c r="D104" s="89" t="s">
        <v>788</v>
      </c>
      <c r="E104" s="56" t="s">
        <v>1886</v>
      </c>
      <c r="F104" s="123">
        <v>131515.95000000001</v>
      </c>
      <c r="G104" s="123">
        <v>0</v>
      </c>
      <c r="H104" s="123">
        <v>29056.639999999999</v>
      </c>
      <c r="K104" s="56">
        <v>1304594.24</v>
      </c>
      <c r="L104" s="56">
        <v>399725.3</v>
      </c>
      <c r="P104" s="273">
        <v>19139.759999999998</v>
      </c>
      <c r="R104" s="273">
        <v>3671.74</v>
      </c>
      <c r="U104" s="56">
        <v>400555.98</v>
      </c>
      <c r="V104" s="56">
        <v>1499736.2</v>
      </c>
      <c r="W104" s="100">
        <v>286097.58</v>
      </c>
      <c r="AA104" s="100">
        <v>151950</v>
      </c>
      <c r="AB104" s="100">
        <v>1500</v>
      </c>
      <c r="AC104" s="124">
        <v>208970</v>
      </c>
      <c r="AF104" s="124">
        <v>52716.81</v>
      </c>
      <c r="AG104" s="124">
        <v>36553.54</v>
      </c>
      <c r="AK104" s="99">
        <f t="shared" si="7"/>
        <v>160572.59000000003</v>
      </c>
      <c r="AL104" s="63">
        <f t="shared" si="8"/>
        <v>22811.5</v>
      </c>
      <c r="AM104" s="64">
        <f t="shared" si="9"/>
        <v>137761.09000000003</v>
      </c>
      <c r="AN104" s="60">
        <f t="shared" si="10"/>
        <v>439547.58</v>
      </c>
      <c r="AO104" s="59">
        <f t="shared" si="11"/>
        <v>298240.34999999998</v>
      </c>
      <c r="AP104" s="69">
        <f t="shared" si="12"/>
        <v>141307.23000000004</v>
      </c>
    </row>
    <row r="105" spans="1:42" ht="15" thickBot="1" x14ac:dyDescent="0.25">
      <c r="A105" s="50" t="s">
        <v>401</v>
      </c>
      <c r="B105" s="50" t="s">
        <v>402</v>
      </c>
      <c r="C105" s="88">
        <v>3193</v>
      </c>
      <c r="D105" s="89" t="s">
        <v>789</v>
      </c>
      <c r="E105" s="56" t="s">
        <v>1887</v>
      </c>
      <c r="F105" s="123">
        <v>109124.54</v>
      </c>
      <c r="G105" s="123">
        <v>17462</v>
      </c>
      <c r="H105" s="123">
        <v>125661.83</v>
      </c>
      <c r="K105" s="56">
        <v>646232.1</v>
      </c>
      <c r="L105" s="56">
        <v>371952.48</v>
      </c>
      <c r="P105" s="273">
        <v>2350.73</v>
      </c>
      <c r="R105" s="273">
        <v>2045.48</v>
      </c>
      <c r="U105" s="56">
        <v>70153.490000000005</v>
      </c>
      <c r="V105" s="56">
        <v>2219622</v>
      </c>
      <c r="W105" s="100">
        <v>78900.34</v>
      </c>
      <c r="AA105" s="100">
        <v>186100</v>
      </c>
      <c r="AC105" s="124">
        <v>282580</v>
      </c>
      <c r="AF105" s="124">
        <v>66855.520000000004</v>
      </c>
      <c r="AG105" s="124">
        <v>35496.959999999999</v>
      </c>
      <c r="AK105" s="99">
        <f t="shared" si="7"/>
        <v>252248.37</v>
      </c>
      <c r="AL105" s="63">
        <f t="shared" si="8"/>
        <v>4396.21</v>
      </c>
      <c r="AM105" s="64">
        <f t="shared" si="9"/>
        <v>247852.16</v>
      </c>
      <c r="AN105" s="60">
        <f t="shared" si="10"/>
        <v>265000.33999999997</v>
      </c>
      <c r="AO105" s="59">
        <f t="shared" si="11"/>
        <v>384932.48000000004</v>
      </c>
      <c r="AP105" s="69">
        <f t="shared" si="12"/>
        <v>-119932.14000000007</v>
      </c>
    </row>
    <row r="106" spans="1:42" ht="15" thickBot="1" x14ac:dyDescent="0.25">
      <c r="A106" s="50" t="s">
        <v>401</v>
      </c>
      <c r="B106" s="50" t="s">
        <v>402</v>
      </c>
      <c r="C106" s="88">
        <v>4152</v>
      </c>
      <c r="D106" s="89" t="s">
        <v>790</v>
      </c>
      <c r="E106" s="56" t="s">
        <v>1889</v>
      </c>
      <c r="F106" s="123">
        <v>311619.62</v>
      </c>
      <c r="G106" s="123">
        <v>0</v>
      </c>
      <c r="H106" s="123">
        <v>62914.82</v>
      </c>
      <c r="K106" s="56">
        <v>950140.51</v>
      </c>
      <c r="L106" s="56">
        <v>326812.93</v>
      </c>
      <c r="P106" s="273">
        <v>17400</v>
      </c>
      <c r="R106" s="273">
        <v>34.85</v>
      </c>
      <c r="U106" s="56">
        <v>16000</v>
      </c>
      <c r="V106" s="56">
        <v>1687514</v>
      </c>
      <c r="W106" s="100">
        <v>296284.3</v>
      </c>
      <c r="AA106" s="100">
        <v>167110</v>
      </c>
      <c r="AC106" s="124">
        <v>266350</v>
      </c>
      <c r="AF106" s="124">
        <v>64058.75</v>
      </c>
      <c r="AG106" s="124">
        <v>30592.52</v>
      </c>
      <c r="AK106" s="99">
        <f t="shared" si="7"/>
        <v>374534.44</v>
      </c>
      <c r="AL106" s="63">
        <f t="shared" si="8"/>
        <v>17434.849999999999</v>
      </c>
      <c r="AM106" s="64">
        <f t="shared" si="9"/>
        <v>357099.59</v>
      </c>
      <c r="AN106" s="60">
        <f t="shared" si="10"/>
        <v>463394.3</v>
      </c>
      <c r="AO106" s="59">
        <f t="shared" si="11"/>
        <v>361001.27</v>
      </c>
      <c r="AP106" s="69">
        <f t="shared" si="12"/>
        <v>102393.02999999997</v>
      </c>
    </row>
    <row r="107" spans="1:42" ht="15" thickBot="1" x14ac:dyDescent="0.25">
      <c r="A107" s="50" t="s">
        <v>405</v>
      </c>
      <c r="B107" s="50" t="s">
        <v>406</v>
      </c>
      <c r="C107" s="88">
        <v>4559</v>
      </c>
      <c r="D107" s="89" t="s">
        <v>791</v>
      </c>
      <c r="E107" s="56" t="s">
        <v>1891</v>
      </c>
      <c r="F107" s="123">
        <v>518999.64</v>
      </c>
      <c r="G107" s="123">
        <v>0</v>
      </c>
      <c r="H107" s="123">
        <v>8251.06</v>
      </c>
      <c r="K107" s="56">
        <v>908325.77</v>
      </c>
      <c r="L107" s="56">
        <v>193761.98</v>
      </c>
      <c r="P107" s="273">
        <v>2121.81</v>
      </c>
      <c r="R107" s="273">
        <v>0</v>
      </c>
      <c r="V107" s="56">
        <v>4303318.3099999996</v>
      </c>
      <c r="W107" s="100">
        <v>256282.2</v>
      </c>
      <c r="AA107" s="100">
        <v>204486.5</v>
      </c>
      <c r="AC107" s="124">
        <v>298796.5</v>
      </c>
      <c r="AF107" s="124">
        <v>84306.47</v>
      </c>
      <c r="AG107" s="124">
        <v>25526.720000000001</v>
      </c>
      <c r="AK107" s="99">
        <f t="shared" si="7"/>
        <v>527250.70000000007</v>
      </c>
      <c r="AL107" s="63">
        <f t="shared" si="8"/>
        <v>2121.81</v>
      </c>
      <c r="AM107" s="64">
        <f t="shared" si="9"/>
        <v>525128.89</v>
      </c>
      <c r="AN107" s="60">
        <f t="shared" si="10"/>
        <v>460768.7</v>
      </c>
      <c r="AO107" s="59">
        <f t="shared" si="11"/>
        <v>408629.68999999994</v>
      </c>
      <c r="AP107" s="69">
        <f t="shared" si="12"/>
        <v>52139.010000000068</v>
      </c>
    </row>
    <row r="108" spans="1:42" ht="15" thickBot="1" x14ac:dyDescent="0.25">
      <c r="A108" s="50" t="s">
        <v>405</v>
      </c>
      <c r="B108" s="50" t="s">
        <v>406</v>
      </c>
      <c r="C108" s="88">
        <v>1402</v>
      </c>
      <c r="D108" s="89" t="s">
        <v>792</v>
      </c>
      <c r="E108" s="56" t="s">
        <v>1892</v>
      </c>
      <c r="F108" s="123">
        <v>300369.36</v>
      </c>
      <c r="G108" s="123">
        <v>0</v>
      </c>
      <c r="H108" s="123">
        <v>7034.54</v>
      </c>
      <c r="K108" s="56">
        <v>745256.31</v>
      </c>
      <c r="L108" s="56">
        <v>190961.23</v>
      </c>
      <c r="P108" s="273">
        <v>10242.99</v>
      </c>
      <c r="R108" s="273">
        <v>0</v>
      </c>
      <c r="U108" s="56">
        <v>10700</v>
      </c>
      <c r="V108" s="56">
        <v>2346487</v>
      </c>
      <c r="W108" s="100">
        <v>108680.47</v>
      </c>
      <c r="AA108" s="100">
        <v>233317</v>
      </c>
      <c r="AC108" s="124">
        <v>251417</v>
      </c>
      <c r="AF108" s="124">
        <v>49512.97</v>
      </c>
      <c r="AG108" s="124">
        <v>32184.2</v>
      </c>
      <c r="AK108" s="99">
        <f t="shared" si="7"/>
        <v>307403.89999999997</v>
      </c>
      <c r="AL108" s="63">
        <f t="shared" si="8"/>
        <v>10242.99</v>
      </c>
      <c r="AM108" s="64">
        <f t="shared" si="9"/>
        <v>297160.90999999997</v>
      </c>
      <c r="AN108" s="60">
        <f t="shared" si="10"/>
        <v>341997.47</v>
      </c>
      <c r="AO108" s="59">
        <f t="shared" si="11"/>
        <v>333114.17</v>
      </c>
      <c r="AP108" s="69">
        <f t="shared" si="12"/>
        <v>8883.2999999999884</v>
      </c>
    </row>
    <row r="109" spans="1:42" ht="15" thickBot="1" x14ac:dyDescent="0.25">
      <c r="A109" s="50" t="s">
        <v>405</v>
      </c>
      <c r="B109" s="50" t="s">
        <v>406</v>
      </c>
      <c r="C109" s="88">
        <v>4041</v>
      </c>
      <c r="D109" s="89" t="s">
        <v>793</v>
      </c>
      <c r="E109" s="56" t="s">
        <v>1893</v>
      </c>
      <c r="F109" s="123">
        <v>349813.42</v>
      </c>
      <c r="G109" s="123">
        <v>0</v>
      </c>
      <c r="H109" s="123">
        <v>64630.48</v>
      </c>
      <c r="K109" s="56">
        <v>1106259.23</v>
      </c>
      <c r="L109" s="56">
        <v>197334</v>
      </c>
      <c r="O109" s="273">
        <v>3000</v>
      </c>
      <c r="P109" s="273">
        <v>15116.56</v>
      </c>
      <c r="R109" s="273">
        <v>182.04</v>
      </c>
      <c r="U109" s="56">
        <v>14300</v>
      </c>
      <c r="V109" s="56">
        <v>2125037.4300000002</v>
      </c>
      <c r="W109" s="100">
        <v>220433.43</v>
      </c>
      <c r="AA109" s="100">
        <v>255467</v>
      </c>
      <c r="AB109" s="100">
        <v>108330</v>
      </c>
      <c r="AC109" s="124">
        <v>345127</v>
      </c>
      <c r="AF109" s="124">
        <v>153599.10999999999</v>
      </c>
      <c r="AG109" s="124">
        <v>34329.08</v>
      </c>
      <c r="AK109" s="99">
        <f t="shared" si="7"/>
        <v>414443.89999999997</v>
      </c>
      <c r="AL109" s="63">
        <f t="shared" si="8"/>
        <v>18298.599999999999</v>
      </c>
      <c r="AM109" s="64">
        <f t="shared" si="9"/>
        <v>396145.3</v>
      </c>
      <c r="AN109" s="60">
        <f t="shared" si="10"/>
        <v>584230.42999999993</v>
      </c>
      <c r="AO109" s="59">
        <f t="shared" si="11"/>
        <v>533055.18999999994</v>
      </c>
      <c r="AP109" s="69">
        <f t="shared" si="12"/>
        <v>51175.239999999991</v>
      </c>
    </row>
    <row r="110" spans="1:42" ht="15" thickBot="1" x14ac:dyDescent="0.25">
      <c r="A110" s="50" t="s">
        <v>405</v>
      </c>
      <c r="B110" s="50" t="s">
        <v>406</v>
      </c>
      <c r="C110" s="88">
        <v>3664</v>
      </c>
      <c r="D110" s="89" t="s">
        <v>794</v>
      </c>
      <c r="E110" s="56" t="s">
        <v>1894</v>
      </c>
      <c r="F110" s="123">
        <v>614880.62</v>
      </c>
      <c r="G110" s="123">
        <v>0</v>
      </c>
      <c r="H110" s="123">
        <v>5893.49</v>
      </c>
      <c r="K110" s="56">
        <v>3042859.29</v>
      </c>
      <c r="L110" s="56">
        <v>154127.41</v>
      </c>
      <c r="P110" s="273">
        <v>16664.28</v>
      </c>
      <c r="R110" s="273">
        <v>154</v>
      </c>
      <c r="U110" s="56">
        <v>16700</v>
      </c>
      <c r="V110" s="56">
        <v>1196485.3400000001</v>
      </c>
      <c r="W110" s="100">
        <v>124972.03</v>
      </c>
      <c r="AA110" s="100">
        <v>185652.5</v>
      </c>
      <c r="AB110" s="100">
        <v>187684</v>
      </c>
      <c r="AC110" s="124">
        <v>301832.5</v>
      </c>
      <c r="AF110" s="124">
        <v>67846.83</v>
      </c>
      <c r="AG110" s="124">
        <v>41482.9</v>
      </c>
      <c r="AJ110" s="124">
        <v>500</v>
      </c>
      <c r="AK110" s="99">
        <f t="shared" si="7"/>
        <v>620774.11</v>
      </c>
      <c r="AL110" s="63">
        <f t="shared" si="8"/>
        <v>16818.28</v>
      </c>
      <c r="AM110" s="64">
        <f t="shared" si="9"/>
        <v>603955.82999999996</v>
      </c>
      <c r="AN110" s="60">
        <f t="shared" si="10"/>
        <v>498308.53</v>
      </c>
      <c r="AO110" s="59">
        <f t="shared" si="11"/>
        <v>411662.23000000004</v>
      </c>
      <c r="AP110" s="69">
        <f t="shared" si="12"/>
        <v>86646.299999999988</v>
      </c>
    </row>
    <row r="111" spans="1:42" ht="15" thickBot="1" x14ac:dyDescent="0.25">
      <c r="A111" s="50" t="s">
        <v>405</v>
      </c>
      <c r="B111" s="50" t="s">
        <v>406</v>
      </c>
      <c r="C111" s="88">
        <v>1748</v>
      </c>
      <c r="D111" s="89" t="s">
        <v>795</v>
      </c>
      <c r="E111" s="56" t="s">
        <v>1912</v>
      </c>
      <c r="F111" s="123">
        <v>241845.57</v>
      </c>
      <c r="G111" s="123">
        <v>0</v>
      </c>
      <c r="H111" s="123">
        <v>4483</v>
      </c>
      <c r="K111" s="56">
        <v>588221.16</v>
      </c>
      <c r="L111" s="56">
        <v>165311.81</v>
      </c>
      <c r="P111" s="273">
        <v>0</v>
      </c>
      <c r="R111" s="273">
        <v>154</v>
      </c>
      <c r="U111" s="56">
        <v>10700</v>
      </c>
      <c r="V111" s="56">
        <v>1169693.49</v>
      </c>
      <c r="W111" s="100">
        <v>140050.42000000001</v>
      </c>
      <c r="AA111" s="100">
        <v>80306</v>
      </c>
      <c r="AB111" s="100">
        <v>0</v>
      </c>
      <c r="AC111" s="124">
        <v>95106</v>
      </c>
      <c r="AF111" s="124">
        <v>70813.73</v>
      </c>
      <c r="AG111" s="124">
        <v>28111.32</v>
      </c>
      <c r="AK111" s="99">
        <f t="shared" si="7"/>
        <v>246328.57</v>
      </c>
      <c r="AL111" s="63">
        <f t="shared" si="8"/>
        <v>154</v>
      </c>
      <c r="AM111" s="64">
        <f t="shared" si="9"/>
        <v>246174.57</v>
      </c>
      <c r="AN111" s="60">
        <f t="shared" si="10"/>
        <v>220356.42</v>
      </c>
      <c r="AO111" s="59">
        <f t="shared" si="11"/>
        <v>194031.05</v>
      </c>
      <c r="AP111" s="69">
        <f t="shared" si="12"/>
        <v>26325.370000000024</v>
      </c>
    </row>
    <row r="112" spans="1:42" ht="15" thickBot="1" x14ac:dyDescent="0.25">
      <c r="A112" s="50" t="s">
        <v>409</v>
      </c>
      <c r="B112" s="50" t="s">
        <v>410</v>
      </c>
      <c r="C112" s="88">
        <v>5082</v>
      </c>
      <c r="D112" s="89" t="s">
        <v>796</v>
      </c>
      <c r="E112" s="56" t="s">
        <v>1895</v>
      </c>
      <c r="F112" s="123">
        <v>1150230.79</v>
      </c>
      <c r="G112" s="123">
        <v>27866.2</v>
      </c>
      <c r="H112" s="123">
        <v>101715.58</v>
      </c>
      <c r="K112" s="56">
        <v>1516069.61</v>
      </c>
      <c r="L112" s="56">
        <v>163507.73000000001</v>
      </c>
      <c r="O112" s="273">
        <v>0</v>
      </c>
      <c r="P112" s="273">
        <v>79979.88</v>
      </c>
      <c r="R112" s="273">
        <v>152</v>
      </c>
      <c r="V112" s="56">
        <v>620039.24</v>
      </c>
      <c r="W112" s="100">
        <v>623840.26</v>
      </c>
      <c r="AA112" s="100">
        <v>233892.4</v>
      </c>
      <c r="AB112" s="100">
        <v>6000</v>
      </c>
      <c r="AC112" s="124">
        <v>305032.40000000002</v>
      </c>
      <c r="AF112" s="124">
        <v>397441.69</v>
      </c>
      <c r="AG112" s="124">
        <v>45666.96</v>
      </c>
      <c r="AK112" s="99">
        <f t="shared" si="7"/>
        <v>1279812.57</v>
      </c>
      <c r="AL112" s="63">
        <f t="shared" si="8"/>
        <v>80131.88</v>
      </c>
      <c r="AM112" s="64">
        <f t="shared" si="9"/>
        <v>1199680.69</v>
      </c>
      <c r="AN112" s="60">
        <f t="shared" si="10"/>
        <v>863732.66</v>
      </c>
      <c r="AO112" s="59">
        <f t="shared" si="11"/>
        <v>748141.05</v>
      </c>
      <c r="AP112" s="69">
        <f t="shared" si="12"/>
        <v>115591.60999999999</v>
      </c>
    </row>
    <row r="113" spans="1:42" ht="15" thickBot="1" x14ac:dyDescent="0.25">
      <c r="A113" s="50" t="s">
        <v>409</v>
      </c>
      <c r="B113" s="50" t="s">
        <v>410</v>
      </c>
      <c r="C113" s="88">
        <v>5235</v>
      </c>
      <c r="D113" s="89" t="s">
        <v>797</v>
      </c>
      <c r="E113" s="56" t="s">
        <v>1896</v>
      </c>
      <c r="F113" s="123">
        <v>837404.88</v>
      </c>
      <c r="G113" s="123">
        <v>24700</v>
      </c>
      <c r="H113" s="123">
        <v>15552.29</v>
      </c>
      <c r="K113" s="56">
        <v>669589.02</v>
      </c>
      <c r="L113" s="56">
        <v>114104.12</v>
      </c>
      <c r="R113" s="273">
        <v>0</v>
      </c>
      <c r="T113" s="56">
        <v>-1949471.62</v>
      </c>
      <c r="W113" s="100">
        <v>702264.95</v>
      </c>
      <c r="AA113" s="100">
        <v>244400</v>
      </c>
      <c r="AB113" s="100">
        <v>3000</v>
      </c>
      <c r="AC113" s="124">
        <v>373550</v>
      </c>
      <c r="AE113" s="124">
        <v>14062</v>
      </c>
      <c r="AF113" s="124">
        <v>207624.07</v>
      </c>
      <c r="AG113" s="124">
        <v>11121.04</v>
      </c>
      <c r="AK113" s="99">
        <f t="shared" si="7"/>
        <v>877657.17</v>
      </c>
      <c r="AL113" s="63">
        <f t="shared" si="8"/>
        <v>0</v>
      </c>
      <c r="AM113" s="64">
        <f t="shared" si="9"/>
        <v>877657.17</v>
      </c>
      <c r="AN113" s="60">
        <f t="shared" si="10"/>
        <v>949664.95</v>
      </c>
      <c r="AO113" s="59">
        <f t="shared" si="11"/>
        <v>606357.1100000001</v>
      </c>
      <c r="AP113" s="69">
        <f t="shared" si="12"/>
        <v>343307.83999999985</v>
      </c>
    </row>
    <row r="114" spans="1:42" ht="15" thickBot="1" x14ac:dyDescent="0.25">
      <c r="A114" s="50" t="s">
        <v>409</v>
      </c>
      <c r="B114" s="50" t="s">
        <v>410</v>
      </c>
      <c r="C114" s="88">
        <v>2707</v>
      </c>
      <c r="D114" s="89" t="s">
        <v>798</v>
      </c>
      <c r="E114" s="56" t="s">
        <v>1897</v>
      </c>
      <c r="F114" s="123">
        <v>680210.05</v>
      </c>
      <c r="G114" s="123">
        <v>0</v>
      </c>
      <c r="H114" s="123">
        <v>35903.699999999997</v>
      </c>
      <c r="K114" s="56">
        <v>892346.5</v>
      </c>
      <c r="L114" s="56">
        <v>137037.78</v>
      </c>
      <c r="T114" s="56">
        <v>390534.44</v>
      </c>
      <c r="V114" s="56">
        <v>1131001.29</v>
      </c>
      <c r="W114" s="100">
        <v>375886</v>
      </c>
      <c r="AA114" s="100">
        <v>128400</v>
      </c>
      <c r="AC114" s="124">
        <v>192640</v>
      </c>
      <c r="AF114" s="124">
        <v>80381.009999999995</v>
      </c>
      <c r="AG114" s="124">
        <v>3256.69</v>
      </c>
      <c r="AK114" s="99">
        <f t="shared" si="7"/>
        <v>716113.75</v>
      </c>
      <c r="AL114" s="63">
        <f t="shared" si="8"/>
        <v>0</v>
      </c>
      <c r="AM114" s="64">
        <f t="shared" si="9"/>
        <v>716113.75</v>
      </c>
      <c r="AN114" s="60">
        <f t="shared" si="10"/>
        <v>504286</v>
      </c>
      <c r="AO114" s="59">
        <f t="shared" si="11"/>
        <v>276277.7</v>
      </c>
      <c r="AP114" s="69">
        <f t="shared" si="12"/>
        <v>228008.3</v>
      </c>
    </row>
    <row r="115" spans="1:42" ht="15" thickBot="1" x14ac:dyDescent="0.25">
      <c r="A115" s="50" t="s">
        <v>409</v>
      </c>
      <c r="B115" s="50" t="s">
        <v>410</v>
      </c>
      <c r="C115" s="88">
        <v>4472</v>
      </c>
      <c r="D115" s="89" t="s">
        <v>799</v>
      </c>
      <c r="E115" s="56" t="s">
        <v>1898</v>
      </c>
      <c r="F115" s="123">
        <v>746575.22</v>
      </c>
      <c r="G115" s="123">
        <v>19200</v>
      </c>
      <c r="H115" s="123">
        <v>39309.53</v>
      </c>
      <c r="K115" s="56">
        <v>1015877.6</v>
      </c>
      <c r="L115" s="56">
        <v>311651.37</v>
      </c>
      <c r="R115" s="273">
        <v>0</v>
      </c>
      <c r="V115" s="56">
        <v>1731639.01</v>
      </c>
      <c r="W115" s="100">
        <v>598094.99</v>
      </c>
      <c r="AA115" s="100">
        <v>311800</v>
      </c>
      <c r="AC115" s="124">
        <v>424890</v>
      </c>
      <c r="AF115" s="124">
        <v>445409.59</v>
      </c>
      <c r="AG115" s="124">
        <v>22484.69</v>
      </c>
      <c r="AK115" s="99">
        <f t="shared" si="7"/>
        <v>805084.75</v>
      </c>
      <c r="AL115" s="63">
        <f t="shared" si="8"/>
        <v>0</v>
      </c>
      <c r="AM115" s="64">
        <f t="shared" si="9"/>
        <v>805084.75</v>
      </c>
      <c r="AN115" s="60">
        <f t="shared" si="10"/>
        <v>909894.99</v>
      </c>
      <c r="AO115" s="59">
        <f t="shared" si="11"/>
        <v>892784.28</v>
      </c>
      <c r="AP115" s="69">
        <f t="shared" si="12"/>
        <v>17110.709999999963</v>
      </c>
    </row>
    <row r="116" spans="1:42" ht="15" thickBot="1" x14ac:dyDescent="0.25">
      <c r="A116" s="50" t="s">
        <v>409</v>
      </c>
      <c r="B116" s="50" t="s">
        <v>410</v>
      </c>
      <c r="C116" s="88">
        <v>1392</v>
      </c>
      <c r="D116" s="89" t="s">
        <v>800</v>
      </c>
      <c r="E116" s="56" t="s">
        <v>1899</v>
      </c>
      <c r="F116" s="123">
        <v>203519.78</v>
      </c>
      <c r="G116" s="123">
        <v>5500</v>
      </c>
      <c r="H116" s="123">
        <v>41646.44</v>
      </c>
      <c r="K116" s="56">
        <v>628391.15</v>
      </c>
      <c r="L116" s="56">
        <v>197812.28</v>
      </c>
      <c r="O116" s="273">
        <v>0</v>
      </c>
      <c r="R116" s="273">
        <v>0</v>
      </c>
      <c r="U116" s="56">
        <v>-74.77</v>
      </c>
      <c r="V116" s="56">
        <v>2353915.73</v>
      </c>
      <c r="W116" s="100">
        <v>213484.56</v>
      </c>
      <c r="AA116" s="100">
        <v>135400</v>
      </c>
      <c r="AC116" s="124">
        <v>153500</v>
      </c>
      <c r="AE116" s="124">
        <v>776</v>
      </c>
      <c r="AF116" s="124">
        <v>99281.96</v>
      </c>
      <c r="AG116" s="124">
        <v>31398.560000000001</v>
      </c>
      <c r="AI116" s="124">
        <v>30000</v>
      </c>
      <c r="AK116" s="99">
        <f t="shared" si="7"/>
        <v>250666.22</v>
      </c>
      <c r="AL116" s="63">
        <f t="shared" si="8"/>
        <v>0</v>
      </c>
      <c r="AM116" s="64">
        <f t="shared" si="9"/>
        <v>250666.22</v>
      </c>
      <c r="AN116" s="60">
        <f t="shared" si="10"/>
        <v>348884.56</v>
      </c>
      <c r="AO116" s="59">
        <f t="shared" si="11"/>
        <v>314956.52</v>
      </c>
      <c r="AP116" s="69">
        <f t="shared" si="12"/>
        <v>33928.039999999979</v>
      </c>
    </row>
    <row r="117" spans="1:42" ht="15" thickBot="1" x14ac:dyDescent="0.25">
      <c r="A117" s="50" t="s">
        <v>409</v>
      </c>
      <c r="B117" s="50" t="s">
        <v>410</v>
      </c>
      <c r="C117" s="88">
        <v>4729</v>
      </c>
      <c r="D117" s="89" t="s">
        <v>801</v>
      </c>
      <c r="E117" s="56" t="s">
        <v>1900</v>
      </c>
      <c r="F117" s="123">
        <v>1075105.69</v>
      </c>
      <c r="G117" s="123">
        <v>24370.7</v>
      </c>
      <c r="H117" s="123">
        <v>61574.98</v>
      </c>
      <c r="K117" s="56">
        <v>2395095.39</v>
      </c>
      <c r="L117" s="56">
        <v>327109.87</v>
      </c>
      <c r="O117" s="273">
        <v>0</v>
      </c>
      <c r="R117" s="273">
        <v>74.62</v>
      </c>
      <c r="V117" s="56">
        <v>1221990.08</v>
      </c>
      <c r="W117" s="100">
        <v>896591.45</v>
      </c>
      <c r="AA117" s="100">
        <v>309400</v>
      </c>
      <c r="AC117" s="124">
        <v>503900</v>
      </c>
      <c r="AE117" s="124">
        <v>4992</v>
      </c>
      <c r="AF117" s="124">
        <v>316759.21000000002</v>
      </c>
      <c r="AG117" s="124">
        <v>29394.560000000001</v>
      </c>
      <c r="AK117" s="99">
        <f t="shared" si="7"/>
        <v>1161051.3699999999</v>
      </c>
      <c r="AL117" s="63">
        <f t="shared" si="8"/>
        <v>74.62</v>
      </c>
      <c r="AM117" s="64">
        <f t="shared" si="9"/>
        <v>1160976.7499999998</v>
      </c>
      <c r="AN117" s="60">
        <f t="shared" si="10"/>
        <v>1205991.45</v>
      </c>
      <c r="AO117" s="59">
        <f t="shared" si="11"/>
        <v>855045.77</v>
      </c>
      <c r="AP117" s="69">
        <f t="shared" si="12"/>
        <v>350945.67999999993</v>
      </c>
    </row>
    <row r="118" spans="1:42" ht="15" thickBot="1" x14ac:dyDescent="0.25">
      <c r="A118" s="50" t="s">
        <v>413</v>
      </c>
      <c r="B118" s="50" t="s">
        <v>414</v>
      </c>
      <c r="C118" s="88">
        <v>3571</v>
      </c>
      <c r="D118" s="89" t="s">
        <v>802</v>
      </c>
      <c r="E118" s="56" t="s">
        <v>1901</v>
      </c>
      <c r="F118" s="123">
        <v>646916.93000000005</v>
      </c>
      <c r="G118" s="123">
        <v>0</v>
      </c>
      <c r="H118" s="123">
        <v>80784.36</v>
      </c>
      <c r="K118" s="56">
        <v>1012416.4</v>
      </c>
      <c r="L118" s="56">
        <v>53070.239999999998</v>
      </c>
      <c r="P118" s="273">
        <v>52966.53</v>
      </c>
      <c r="Q118" s="273">
        <v>46600</v>
      </c>
      <c r="R118" s="273">
        <v>5671</v>
      </c>
      <c r="V118" s="56">
        <v>1488507.55</v>
      </c>
      <c r="W118" s="100">
        <v>251731.46</v>
      </c>
      <c r="AA118" s="100">
        <v>185899</v>
      </c>
      <c r="AC118" s="124">
        <v>270419</v>
      </c>
      <c r="AF118" s="124">
        <v>38016.36</v>
      </c>
      <c r="AG118" s="124">
        <v>25754.25</v>
      </c>
      <c r="AK118" s="99">
        <f t="shared" si="7"/>
        <v>727701.29</v>
      </c>
      <c r="AL118" s="63">
        <f t="shared" si="8"/>
        <v>105237.53</v>
      </c>
      <c r="AM118" s="64">
        <f t="shared" si="9"/>
        <v>622463.76</v>
      </c>
      <c r="AN118" s="60">
        <f t="shared" si="10"/>
        <v>437630.45999999996</v>
      </c>
      <c r="AO118" s="59">
        <f t="shared" si="11"/>
        <v>334189.61</v>
      </c>
      <c r="AP118" s="69">
        <f t="shared" si="12"/>
        <v>103440.84999999998</v>
      </c>
    </row>
    <row r="119" spans="1:42" ht="15" thickBot="1" x14ac:dyDescent="0.25">
      <c r="A119" s="50" t="s">
        <v>413</v>
      </c>
      <c r="B119" s="50" t="s">
        <v>414</v>
      </c>
      <c r="C119" s="88">
        <v>3383</v>
      </c>
      <c r="D119" s="89" t="s">
        <v>803</v>
      </c>
      <c r="E119" s="56" t="s">
        <v>1902</v>
      </c>
      <c r="F119" s="123">
        <v>501946.99</v>
      </c>
      <c r="G119" s="123">
        <v>12000</v>
      </c>
      <c r="H119" s="123">
        <v>75013.45</v>
      </c>
      <c r="K119" s="56">
        <v>666586.16</v>
      </c>
      <c r="L119" s="56">
        <v>153482.98000000001</v>
      </c>
      <c r="O119" s="273">
        <v>0</v>
      </c>
      <c r="P119" s="273">
        <v>18604</v>
      </c>
      <c r="Q119" s="273">
        <v>143700</v>
      </c>
      <c r="R119" s="273">
        <v>0</v>
      </c>
      <c r="V119" s="56">
        <v>1247302.3600000001</v>
      </c>
      <c r="W119" s="100">
        <v>15785.78</v>
      </c>
      <c r="AA119" s="100">
        <v>160980</v>
      </c>
      <c r="AC119" s="124">
        <v>186980</v>
      </c>
      <c r="AF119" s="124">
        <v>45968.9</v>
      </c>
      <c r="AG119" s="124">
        <v>22268.92</v>
      </c>
      <c r="AK119" s="99">
        <f t="shared" si="7"/>
        <v>588960.43999999994</v>
      </c>
      <c r="AL119" s="63">
        <f t="shared" si="8"/>
        <v>162304</v>
      </c>
      <c r="AM119" s="64">
        <f t="shared" si="9"/>
        <v>426656.43999999994</v>
      </c>
      <c r="AN119" s="60">
        <f t="shared" si="10"/>
        <v>176765.78</v>
      </c>
      <c r="AO119" s="59">
        <f t="shared" si="11"/>
        <v>255217.82</v>
      </c>
      <c r="AP119" s="69">
        <f t="shared" si="12"/>
        <v>-78452.040000000008</v>
      </c>
    </row>
    <row r="120" spans="1:42" ht="15" thickBot="1" x14ac:dyDescent="0.25">
      <c r="A120" s="50" t="s">
        <v>413</v>
      </c>
      <c r="B120" s="50" t="s">
        <v>414</v>
      </c>
      <c r="C120" s="88">
        <v>3666</v>
      </c>
      <c r="D120" s="89" t="s">
        <v>804</v>
      </c>
      <c r="E120" s="56" t="s">
        <v>1903</v>
      </c>
      <c r="F120" s="123">
        <v>769294.33</v>
      </c>
      <c r="G120" s="123">
        <v>0</v>
      </c>
      <c r="H120" s="123">
        <v>6506.34</v>
      </c>
      <c r="K120" s="56">
        <v>592849.12</v>
      </c>
      <c r="L120" s="56">
        <v>27964.99</v>
      </c>
      <c r="P120" s="273">
        <v>19087</v>
      </c>
      <c r="Q120" s="273">
        <v>0</v>
      </c>
      <c r="R120" s="273">
        <v>6340.4</v>
      </c>
      <c r="V120" s="56">
        <v>1693308.65</v>
      </c>
      <c r="W120" s="100">
        <v>210946.07</v>
      </c>
      <c r="AA120" s="100">
        <v>273272</v>
      </c>
      <c r="AB120" s="100">
        <v>120</v>
      </c>
      <c r="AC120" s="124">
        <v>350372</v>
      </c>
      <c r="AF120" s="124">
        <v>61455.79</v>
      </c>
      <c r="AG120" s="124">
        <v>18092.310000000001</v>
      </c>
      <c r="AK120" s="99">
        <f t="shared" si="7"/>
        <v>775800.66999999993</v>
      </c>
      <c r="AL120" s="63">
        <f t="shared" si="8"/>
        <v>25427.4</v>
      </c>
      <c r="AM120" s="64">
        <f t="shared" si="9"/>
        <v>750373.2699999999</v>
      </c>
      <c r="AN120" s="60">
        <f t="shared" si="10"/>
        <v>484338.07</v>
      </c>
      <c r="AO120" s="59">
        <f t="shared" si="11"/>
        <v>429920.1</v>
      </c>
      <c r="AP120" s="69">
        <f t="shared" si="12"/>
        <v>54417.97000000003</v>
      </c>
    </row>
    <row r="121" spans="1:42" ht="15" thickBot="1" x14ac:dyDescent="0.25">
      <c r="A121" s="50" t="s">
        <v>413</v>
      </c>
      <c r="B121" s="50" t="s">
        <v>414</v>
      </c>
      <c r="C121" s="88">
        <v>4139</v>
      </c>
      <c r="D121" s="89" t="s">
        <v>805</v>
      </c>
      <c r="E121" s="56" t="s">
        <v>1904</v>
      </c>
      <c r="F121" s="123">
        <v>434853.44</v>
      </c>
      <c r="G121" s="123">
        <v>0</v>
      </c>
      <c r="H121" s="123">
        <v>156945.07</v>
      </c>
      <c r="K121" s="56">
        <v>1091017.6499999999</v>
      </c>
      <c r="L121" s="56">
        <v>60635.37</v>
      </c>
      <c r="P121" s="273">
        <v>25937.200000000001</v>
      </c>
      <c r="R121" s="273">
        <v>0</v>
      </c>
      <c r="U121" s="56">
        <v>-15000</v>
      </c>
      <c r="V121" s="56">
        <v>2084116.46</v>
      </c>
      <c r="W121" s="100">
        <v>304006.96000000002</v>
      </c>
      <c r="AA121" s="100">
        <v>166894</v>
      </c>
      <c r="AC121" s="124">
        <v>216134</v>
      </c>
      <c r="AF121" s="124">
        <v>43541.43</v>
      </c>
      <c r="AG121" s="124">
        <v>47724.23</v>
      </c>
      <c r="AK121" s="99">
        <f t="shared" si="7"/>
        <v>591798.51</v>
      </c>
      <c r="AL121" s="63">
        <f t="shared" si="8"/>
        <v>25937.200000000001</v>
      </c>
      <c r="AM121" s="64">
        <f t="shared" si="9"/>
        <v>565861.31000000006</v>
      </c>
      <c r="AN121" s="60">
        <f t="shared" si="10"/>
        <v>470900.96</v>
      </c>
      <c r="AO121" s="59">
        <f t="shared" si="11"/>
        <v>307399.65999999997</v>
      </c>
      <c r="AP121" s="69">
        <f t="shared" si="12"/>
        <v>163501.30000000005</v>
      </c>
    </row>
    <row r="122" spans="1:42" ht="15" thickBot="1" x14ac:dyDescent="0.25">
      <c r="A122" s="50" t="s">
        <v>413</v>
      </c>
      <c r="B122" s="50" t="s">
        <v>414</v>
      </c>
      <c r="C122" s="88">
        <v>1457</v>
      </c>
      <c r="D122" s="89" t="s">
        <v>806</v>
      </c>
      <c r="E122" s="56" t="s">
        <v>1905</v>
      </c>
      <c r="F122" s="123">
        <v>329846.73</v>
      </c>
      <c r="G122" s="123">
        <v>0</v>
      </c>
      <c r="H122" s="123">
        <v>95161.57</v>
      </c>
      <c r="K122" s="56">
        <v>324704.71999999997</v>
      </c>
      <c r="L122" s="56">
        <v>23694.15</v>
      </c>
      <c r="P122" s="273">
        <v>14639.26</v>
      </c>
      <c r="Q122" s="273">
        <v>33500</v>
      </c>
      <c r="R122" s="273">
        <v>2449</v>
      </c>
      <c r="U122" s="56">
        <v>-9485.4</v>
      </c>
      <c r="V122" s="56">
        <v>345503.07</v>
      </c>
      <c r="W122" s="100">
        <v>227811.88</v>
      </c>
      <c r="AA122" s="100">
        <v>145460</v>
      </c>
      <c r="AC122" s="124">
        <v>225240</v>
      </c>
      <c r="AF122" s="124">
        <v>31203.31</v>
      </c>
      <c r="AG122" s="124">
        <v>8023.06</v>
      </c>
      <c r="AK122" s="99">
        <f t="shared" si="7"/>
        <v>425008.3</v>
      </c>
      <c r="AL122" s="63">
        <f t="shared" si="8"/>
        <v>50588.26</v>
      </c>
      <c r="AM122" s="64">
        <f t="shared" si="9"/>
        <v>374420.04</v>
      </c>
      <c r="AN122" s="60">
        <f t="shared" si="10"/>
        <v>373271.88</v>
      </c>
      <c r="AO122" s="59">
        <f t="shared" si="11"/>
        <v>264466.37</v>
      </c>
      <c r="AP122" s="69">
        <f t="shared" si="12"/>
        <v>108805.51000000001</v>
      </c>
    </row>
    <row r="123" spans="1:42" ht="15" thickBot="1" x14ac:dyDescent="0.25">
      <c r="A123" s="50" t="s">
        <v>413</v>
      </c>
      <c r="B123" s="50" t="s">
        <v>414</v>
      </c>
      <c r="C123" s="88">
        <v>2356</v>
      </c>
      <c r="D123" s="89" t="s">
        <v>807</v>
      </c>
      <c r="E123" s="56" t="s">
        <v>1913</v>
      </c>
      <c r="F123" s="123">
        <v>420019.44</v>
      </c>
      <c r="G123" s="123">
        <v>9000</v>
      </c>
      <c r="H123" s="123">
        <v>76132.350000000006</v>
      </c>
      <c r="K123" s="56">
        <v>669982.23</v>
      </c>
      <c r="L123" s="56">
        <v>-52946.76</v>
      </c>
      <c r="O123" s="273">
        <v>5000</v>
      </c>
      <c r="P123" s="273">
        <v>36549.199999999997</v>
      </c>
      <c r="R123" s="273">
        <v>0</v>
      </c>
      <c r="U123" s="56">
        <v>194908.08</v>
      </c>
      <c r="V123" s="56">
        <v>2439641.09</v>
      </c>
      <c r="W123" s="100">
        <v>121853.47</v>
      </c>
      <c r="AA123" s="100">
        <v>151220</v>
      </c>
      <c r="AC123" s="124">
        <v>181620</v>
      </c>
      <c r="AF123" s="124">
        <v>70608.649999999994</v>
      </c>
      <c r="AG123" s="124">
        <v>40049.61</v>
      </c>
      <c r="AK123" s="99">
        <f t="shared" si="7"/>
        <v>505151.79000000004</v>
      </c>
      <c r="AL123" s="63">
        <f t="shared" si="8"/>
        <v>41549.199999999997</v>
      </c>
      <c r="AM123" s="64">
        <f t="shared" si="9"/>
        <v>463602.59</v>
      </c>
      <c r="AN123" s="60">
        <f t="shared" si="10"/>
        <v>273073.46999999997</v>
      </c>
      <c r="AO123" s="59">
        <f t="shared" si="11"/>
        <v>292278.26</v>
      </c>
      <c r="AP123" s="69">
        <f t="shared" si="12"/>
        <v>-19204.790000000037</v>
      </c>
    </row>
    <row r="124" spans="1:42" ht="15" thickBot="1" x14ac:dyDescent="0.25">
      <c r="A124" s="50" t="s">
        <v>413</v>
      </c>
      <c r="B124" s="50" t="s">
        <v>414</v>
      </c>
      <c r="C124" s="88">
        <v>3094</v>
      </c>
      <c r="D124" s="89" t="s">
        <v>808</v>
      </c>
      <c r="E124" s="56" t="s">
        <v>1915</v>
      </c>
      <c r="F124" s="123">
        <v>341464.15</v>
      </c>
      <c r="G124" s="123">
        <v>0</v>
      </c>
      <c r="H124" s="123">
        <v>152317.78</v>
      </c>
      <c r="K124" s="56">
        <v>793951.51</v>
      </c>
      <c r="L124" s="56">
        <v>111130.26</v>
      </c>
      <c r="P124" s="273">
        <v>32897.26</v>
      </c>
      <c r="Q124" s="273">
        <v>114550</v>
      </c>
      <c r="R124" s="273">
        <v>3868.01</v>
      </c>
      <c r="U124" s="56">
        <v>-59992</v>
      </c>
      <c r="V124" s="56">
        <v>3028722.67</v>
      </c>
      <c r="W124" s="100">
        <v>116333.22</v>
      </c>
      <c r="AA124" s="100">
        <v>198981.6</v>
      </c>
      <c r="AC124" s="124">
        <v>278281.59999999998</v>
      </c>
      <c r="AF124" s="124">
        <v>54885.56</v>
      </c>
      <c r="AG124" s="124">
        <v>31012.62</v>
      </c>
      <c r="AK124" s="99">
        <f t="shared" si="7"/>
        <v>493781.93000000005</v>
      </c>
      <c r="AL124" s="63">
        <f t="shared" si="8"/>
        <v>151315.27000000002</v>
      </c>
      <c r="AM124" s="64">
        <f t="shared" si="9"/>
        <v>342466.66000000003</v>
      </c>
      <c r="AN124" s="60">
        <f t="shared" si="10"/>
        <v>315314.82</v>
      </c>
      <c r="AO124" s="59">
        <f t="shared" si="11"/>
        <v>364179.77999999997</v>
      </c>
      <c r="AP124" s="69">
        <f t="shared" si="12"/>
        <v>-48864.959999999963</v>
      </c>
    </row>
    <row r="125" spans="1:42" ht="15" thickBot="1" x14ac:dyDescent="0.25">
      <c r="A125" s="50" t="s">
        <v>413</v>
      </c>
      <c r="B125" s="50" t="s">
        <v>414</v>
      </c>
      <c r="C125" s="88">
        <v>2499</v>
      </c>
      <c r="D125" s="89" t="s">
        <v>809</v>
      </c>
      <c r="E125" s="56" t="s">
        <v>1917</v>
      </c>
      <c r="F125" s="123">
        <v>172721.62</v>
      </c>
      <c r="G125" s="123">
        <v>0</v>
      </c>
      <c r="H125" s="123">
        <v>27137.47</v>
      </c>
      <c r="K125" s="56">
        <v>1041696.27</v>
      </c>
      <c r="L125" s="56">
        <v>112877.67</v>
      </c>
      <c r="P125" s="273">
        <v>39500.9</v>
      </c>
      <c r="Q125" s="273">
        <v>47600</v>
      </c>
      <c r="R125" s="273">
        <v>0</v>
      </c>
      <c r="U125" s="56">
        <v>-92000</v>
      </c>
      <c r="V125" s="56">
        <v>3118920.11</v>
      </c>
      <c r="W125" s="100">
        <v>166949.29999999999</v>
      </c>
      <c r="AA125" s="100">
        <v>230597</v>
      </c>
      <c r="AC125" s="124">
        <v>297017</v>
      </c>
      <c r="AF125" s="124">
        <v>37751.07</v>
      </c>
      <c r="AG125" s="124">
        <v>36486.21</v>
      </c>
      <c r="AK125" s="99">
        <f t="shared" si="7"/>
        <v>199859.09</v>
      </c>
      <c r="AL125" s="63">
        <f t="shared" si="8"/>
        <v>87100.9</v>
      </c>
      <c r="AM125" s="64">
        <f t="shared" si="9"/>
        <v>112758.19</v>
      </c>
      <c r="AN125" s="60">
        <f t="shared" si="10"/>
        <v>397546.3</v>
      </c>
      <c r="AO125" s="59">
        <f t="shared" si="11"/>
        <v>371254.28</v>
      </c>
      <c r="AP125" s="69">
        <f t="shared" si="12"/>
        <v>26292.01999999996</v>
      </c>
    </row>
    <row r="126" spans="1:42" ht="15" thickBot="1" x14ac:dyDescent="0.25">
      <c r="A126" s="50" t="s">
        <v>417</v>
      </c>
      <c r="B126" s="50" t="s">
        <v>418</v>
      </c>
      <c r="C126" s="88">
        <v>5132</v>
      </c>
      <c r="D126" s="89" t="s">
        <v>810</v>
      </c>
      <c r="E126" s="56" t="s">
        <v>1884</v>
      </c>
      <c r="F126" s="123">
        <v>416178.26</v>
      </c>
      <c r="G126" s="123">
        <v>6383.5</v>
      </c>
      <c r="H126" s="123">
        <v>22365.9</v>
      </c>
      <c r="K126" s="56">
        <v>943985.79</v>
      </c>
      <c r="L126" s="56">
        <v>191200.85</v>
      </c>
      <c r="P126" s="273">
        <v>78105.72</v>
      </c>
      <c r="R126" s="273">
        <v>1310</v>
      </c>
      <c r="S126" s="56">
        <v>85640</v>
      </c>
      <c r="T126" s="56">
        <v>-1269160.81</v>
      </c>
      <c r="U126" s="56">
        <v>-20000</v>
      </c>
      <c r="V126" s="56">
        <v>2656385</v>
      </c>
      <c r="W126" s="100">
        <v>326689.65000000002</v>
      </c>
      <c r="AA126" s="100">
        <v>320803</v>
      </c>
      <c r="AC126" s="124">
        <v>455191</v>
      </c>
      <c r="AF126" s="124">
        <v>76185.11</v>
      </c>
      <c r="AG126" s="124">
        <v>37500.15</v>
      </c>
      <c r="AK126" s="99">
        <f t="shared" si="7"/>
        <v>444927.66000000003</v>
      </c>
      <c r="AL126" s="63">
        <f t="shared" si="8"/>
        <v>79415.72</v>
      </c>
      <c r="AM126" s="64">
        <f t="shared" si="9"/>
        <v>365511.94000000006</v>
      </c>
      <c r="AN126" s="60">
        <f t="shared" si="10"/>
        <v>647492.65</v>
      </c>
      <c r="AO126" s="59">
        <f t="shared" si="11"/>
        <v>568876.26</v>
      </c>
      <c r="AP126" s="69">
        <f t="shared" si="12"/>
        <v>78616.390000000014</v>
      </c>
    </row>
    <row r="127" spans="1:42" ht="15" thickBot="1" x14ac:dyDescent="0.25">
      <c r="A127" s="50" t="s">
        <v>417</v>
      </c>
      <c r="B127" s="50" t="s">
        <v>418</v>
      </c>
      <c r="C127" s="88">
        <v>2779</v>
      </c>
      <c r="D127" s="89" t="s">
        <v>811</v>
      </c>
      <c r="E127" s="56" t="s">
        <v>1885</v>
      </c>
      <c r="F127" s="123">
        <v>409327.96</v>
      </c>
      <c r="G127" s="123">
        <v>3006</v>
      </c>
      <c r="H127" s="123">
        <v>15369.37</v>
      </c>
      <c r="K127" s="56">
        <v>276956.96999999997</v>
      </c>
      <c r="L127" s="56">
        <v>194216.04</v>
      </c>
      <c r="P127" s="273">
        <v>84080.21</v>
      </c>
      <c r="T127" s="56">
        <v>-1849130.55</v>
      </c>
      <c r="V127" s="56">
        <v>2668500</v>
      </c>
      <c r="W127" s="100">
        <v>194750.65</v>
      </c>
      <c r="AA127" s="100">
        <v>288204</v>
      </c>
      <c r="AC127" s="124">
        <v>365712</v>
      </c>
      <c r="AF127" s="124">
        <v>83093.259999999995</v>
      </c>
      <c r="AG127" s="124">
        <v>19663.46</v>
      </c>
      <c r="AK127" s="99">
        <f t="shared" si="7"/>
        <v>427703.33</v>
      </c>
      <c r="AL127" s="63">
        <f t="shared" si="8"/>
        <v>84080.21</v>
      </c>
      <c r="AM127" s="64">
        <f t="shared" si="9"/>
        <v>343623.12</v>
      </c>
      <c r="AN127" s="60">
        <f t="shared" si="10"/>
        <v>482954.65</v>
      </c>
      <c r="AO127" s="59">
        <f t="shared" si="11"/>
        <v>468468.72000000003</v>
      </c>
      <c r="AP127" s="69">
        <f t="shared" si="12"/>
        <v>14485.929999999993</v>
      </c>
    </row>
    <row r="128" spans="1:42" ht="15" thickBot="1" x14ac:dyDescent="0.25">
      <c r="A128" s="50" t="s">
        <v>417</v>
      </c>
      <c r="B128" s="50" t="s">
        <v>418</v>
      </c>
      <c r="C128" s="88">
        <v>5936</v>
      </c>
      <c r="D128" s="89" t="s">
        <v>812</v>
      </c>
      <c r="E128" s="56" t="s">
        <v>1888</v>
      </c>
      <c r="F128" s="123">
        <v>437351.7</v>
      </c>
      <c r="G128" s="123">
        <v>6409</v>
      </c>
      <c r="H128" s="123">
        <v>25723.61</v>
      </c>
      <c r="K128" s="56">
        <v>5165613.01</v>
      </c>
      <c r="L128" s="56">
        <v>93998.06</v>
      </c>
      <c r="P128" s="273">
        <v>173191.82</v>
      </c>
      <c r="R128" s="273">
        <v>26</v>
      </c>
      <c r="T128" s="56">
        <v>-3816502.6</v>
      </c>
      <c r="V128" s="56">
        <v>9526566.6699999999</v>
      </c>
      <c r="W128" s="100">
        <v>301925.34000000003</v>
      </c>
      <c r="AA128" s="100">
        <v>281307</v>
      </c>
      <c r="AC128" s="124">
        <v>463811</v>
      </c>
      <c r="AE128" s="124">
        <v>3280</v>
      </c>
      <c r="AF128" s="124">
        <v>132510.71</v>
      </c>
      <c r="AG128" s="124">
        <v>79291.64</v>
      </c>
      <c r="AK128" s="99">
        <f t="shared" si="7"/>
        <v>469484.31</v>
      </c>
      <c r="AL128" s="63">
        <f t="shared" si="8"/>
        <v>173217.82</v>
      </c>
      <c r="AM128" s="64">
        <f t="shared" si="9"/>
        <v>296266.49</v>
      </c>
      <c r="AN128" s="60">
        <f t="shared" si="10"/>
        <v>583232.34000000008</v>
      </c>
      <c r="AO128" s="59">
        <f t="shared" si="11"/>
        <v>678893.35</v>
      </c>
      <c r="AP128" s="69">
        <f t="shared" si="12"/>
        <v>-95661.009999999893</v>
      </c>
    </row>
    <row r="129" spans="1:42" ht="15" thickBot="1" x14ac:dyDescent="0.25">
      <c r="A129" s="50" t="s">
        <v>417</v>
      </c>
      <c r="B129" s="50" t="s">
        <v>418</v>
      </c>
      <c r="C129" s="88">
        <v>2905</v>
      </c>
      <c r="D129" s="89" t="s">
        <v>813</v>
      </c>
      <c r="E129" s="56" t="s">
        <v>1890</v>
      </c>
      <c r="F129" s="123">
        <v>378471.08</v>
      </c>
      <c r="G129" s="123">
        <v>1337</v>
      </c>
      <c r="H129" s="123">
        <v>0</v>
      </c>
      <c r="K129" s="56">
        <v>409564.61</v>
      </c>
      <c r="L129" s="56">
        <v>162872.60999999999</v>
      </c>
      <c r="P129" s="273">
        <v>38884</v>
      </c>
      <c r="R129" s="273">
        <v>0</v>
      </c>
      <c r="S129" s="56">
        <v>155940</v>
      </c>
      <c r="T129" s="56">
        <v>-1815370.57</v>
      </c>
      <c r="U129" s="56">
        <v>245.79</v>
      </c>
      <c r="V129" s="56">
        <v>2647000</v>
      </c>
      <c r="W129" s="100">
        <v>10398.799999999999</v>
      </c>
      <c r="AA129" s="100">
        <v>77062</v>
      </c>
      <c r="AC129" s="124">
        <v>121756</v>
      </c>
      <c r="AF129" s="124">
        <v>15253.05</v>
      </c>
      <c r="AG129" s="124">
        <v>7012.92</v>
      </c>
      <c r="AK129" s="99">
        <f t="shared" si="7"/>
        <v>379808.08</v>
      </c>
      <c r="AL129" s="63">
        <f t="shared" si="8"/>
        <v>38884</v>
      </c>
      <c r="AM129" s="64">
        <f t="shared" si="9"/>
        <v>340924.08</v>
      </c>
      <c r="AN129" s="60">
        <f t="shared" si="10"/>
        <v>87460.800000000003</v>
      </c>
      <c r="AO129" s="59">
        <f t="shared" si="11"/>
        <v>144021.97</v>
      </c>
      <c r="AP129" s="69">
        <f t="shared" si="12"/>
        <v>-56561.17</v>
      </c>
    </row>
    <row r="130" spans="1:42" ht="15" thickBot="1" x14ac:dyDescent="0.25">
      <c r="A130" s="50" t="s">
        <v>417</v>
      </c>
      <c r="B130" s="50" t="s">
        <v>418</v>
      </c>
      <c r="C130" s="88">
        <v>2680</v>
      </c>
      <c r="D130" s="89" t="s">
        <v>814</v>
      </c>
      <c r="E130" s="56" t="s">
        <v>1916</v>
      </c>
      <c r="F130" s="123">
        <v>222938.65</v>
      </c>
      <c r="G130" s="123">
        <v>624</v>
      </c>
      <c r="H130" s="123">
        <v>6619.7</v>
      </c>
      <c r="K130" s="56">
        <v>484035.74</v>
      </c>
      <c r="L130" s="56">
        <v>64614.61</v>
      </c>
      <c r="P130" s="273">
        <v>150169.01</v>
      </c>
      <c r="R130" s="273">
        <v>15</v>
      </c>
      <c r="T130" s="56">
        <v>-1237394.6599999999</v>
      </c>
      <c r="V130" s="56">
        <v>1913700</v>
      </c>
      <c r="W130" s="100">
        <v>40233.26</v>
      </c>
      <c r="AA130" s="100">
        <v>72727.600000000006</v>
      </c>
      <c r="AC130" s="124">
        <v>110591.6</v>
      </c>
      <c r="AF130" s="124">
        <v>24788.9</v>
      </c>
      <c r="AG130" s="124">
        <v>11595.51</v>
      </c>
      <c r="AK130" s="99">
        <f t="shared" si="7"/>
        <v>230182.35</v>
      </c>
      <c r="AL130" s="63">
        <f t="shared" si="8"/>
        <v>150184.01</v>
      </c>
      <c r="AM130" s="64">
        <f t="shared" si="9"/>
        <v>79998.34</v>
      </c>
      <c r="AN130" s="60">
        <f t="shared" si="10"/>
        <v>112960.86000000002</v>
      </c>
      <c r="AO130" s="59">
        <f t="shared" si="11"/>
        <v>146976.01</v>
      </c>
      <c r="AP130" s="69">
        <f t="shared" si="12"/>
        <v>-34015.149999999994</v>
      </c>
    </row>
  </sheetData>
  <autoFilter ref="A1:AP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topLeftCell="X1" zoomScale="70" zoomScaleNormal="70" workbookViewId="0">
      <selection activeCell="Z1" sqref="A1:Z1048576"/>
    </sheetView>
  </sheetViews>
  <sheetFormatPr defaultColWidth="9" defaultRowHeight="14.25" x14ac:dyDescent="0.2"/>
  <cols>
    <col min="1" max="1" width="39" style="56" bestFit="1" customWidth="1"/>
    <col min="2" max="2" width="32.125" style="123" bestFit="1" customWidth="1"/>
    <col min="3" max="3" width="31.25" style="123" bestFit="1" customWidth="1"/>
    <col min="4" max="4" width="23" style="123" bestFit="1" customWidth="1"/>
    <col min="5" max="5" width="22.75" style="123" bestFit="1" customWidth="1"/>
    <col min="6" max="7" width="16.75" style="56" bestFit="1" customWidth="1"/>
    <col min="8" max="8" width="16.875" style="273" bestFit="1" customWidth="1"/>
    <col min="9" max="9" width="19.125" style="273" bestFit="1" customWidth="1"/>
    <col min="10" max="10" width="18.375" style="273" bestFit="1" customWidth="1"/>
    <col min="11" max="11" width="20.375" style="273" bestFit="1" customWidth="1"/>
    <col min="12" max="12" width="22.625" style="56" bestFit="1" customWidth="1"/>
    <col min="13" max="13" width="26.75" style="56" bestFit="1" customWidth="1"/>
    <col min="14" max="14" width="26.875" style="56" bestFit="1" customWidth="1"/>
    <col min="15" max="15" width="17" style="56" bestFit="1" customWidth="1"/>
    <col min="16" max="16" width="43.125" style="100" bestFit="1" customWidth="1"/>
    <col min="17" max="17" width="43.875" style="100" bestFit="1" customWidth="1"/>
    <col min="18" max="18" width="28" style="100" bestFit="1" customWidth="1"/>
    <col min="19" max="19" width="37.5" style="100" bestFit="1" customWidth="1"/>
    <col min="20" max="20" width="53.375" style="100" bestFit="1" customWidth="1"/>
    <col min="21" max="21" width="54.875" style="124" bestFit="1" customWidth="1"/>
    <col min="22" max="22" width="19.375" style="124" bestFit="1" customWidth="1"/>
    <col min="23" max="23" width="25.75" style="124" bestFit="1" customWidth="1"/>
    <col min="24" max="24" width="24.125" style="124" bestFit="1" customWidth="1"/>
    <col min="25" max="25" width="41.25" style="124" bestFit="1" customWidth="1"/>
    <col min="26" max="26" width="29.875" style="124" bestFit="1" customWidth="1"/>
    <col min="27" max="27" width="32.125" style="56" bestFit="1" customWidth="1"/>
    <col min="28" max="28" width="32.375" style="56" bestFit="1" customWidth="1"/>
    <col min="29" max="29" width="34.25" style="56" bestFit="1" customWidth="1"/>
    <col min="30" max="30" width="33.125" style="56" bestFit="1" customWidth="1"/>
    <col min="31" max="16384" width="9" style="56"/>
  </cols>
  <sheetData>
    <row r="1" spans="1:26" x14ac:dyDescent="0.2">
      <c r="A1" s="56" t="s">
        <v>590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56" t="s">
        <v>1442</v>
      </c>
      <c r="G1" s="56" t="s">
        <v>1443</v>
      </c>
      <c r="H1" s="273" t="s">
        <v>1445</v>
      </c>
      <c r="I1" s="273" t="s">
        <v>1446</v>
      </c>
      <c r="J1" s="273" t="s">
        <v>1447</v>
      </c>
      <c r="K1" s="273" t="s">
        <v>1448</v>
      </c>
      <c r="L1" s="56" t="s">
        <v>1449</v>
      </c>
      <c r="M1" s="56" t="s">
        <v>1450</v>
      </c>
      <c r="N1" s="56" t="s">
        <v>1451</v>
      </c>
      <c r="O1" s="56" t="s">
        <v>1452</v>
      </c>
      <c r="P1" s="100" t="s">
        <v>1454</v>
      </c>
      <c r="Q1" s="100" t="s">
        <v>1455</v>
      </c>
      <c r="R1" s="100" t="s">
        <v>1456</v>
      </c>
      <c r="S1" s="100" t="s">
        <v>1457</v>
      </c>
      <c r="T1" s="100" t="s">
        <v>1458</v>
      </c>
      <c r="U1" s="124" t="s">
        <v>1459</v>
      </c>
      <c r="V1" s="124" t="s">
        <v>1460</v>
      </c>
      <c r="W1" s="124" t="s">
        <v>1461</v>
      </c>
      <c r="X1" s="124" t="s">
        <v>1462</v>
      </c>
      <c r="Y1" s="124" t="s">
        <v>1463</v>
      </c>
      <c r="Z1" s="124" t="s">
        <v>1466</v>
      </c>
    </row>
    <row r="2" spans="1:26" x14ac:dyDescent="0.2">
      <c r="A2" s="56" t="s">
        <v>591</v>
      </c>
      <c r="B2" s="123" t="s">
        <v>1467</v>
      </c>
      <c r="C2" s="123" t="s">
        <v>1468</v>
      </c>
      <c r="D2" s="123" t="s">
        <v>1469</v>
      </c>
      <c r="E2" s="123" t="s">
        <v>1470</v>
      </c>
      <c r="F2" s="56" t="s">
        <v>1471</v>
      </c>
      <c r="G2" s="56" t="s">
        <v>1472</v>
      </c>
      <c r="H2" s="273" t="s">
        <v>1474</v>
      </c>
      <c r="I2" s="273" t="s">
        <v>1475</v>
      </c>
      <c r="J2" s="273" t="s">
        <v>1476</v>
      </c>
      <c r="K2" s="273" t="s">
        <v>1477</v>
      </c>
      <c r="L2" s="56" t="s">
        <v>1478</v>
      </c>
      <c r="M2" s="56" t="s">
        <v>1479</v>
      </c>
      <c r="N2" s="56" t="s">
        <v>1480</v>
      </c>
      <c r="O2" s="56" t="s">
        <v>1481</v>
      </c>
      <c r="P2" s="100" t="s">
        <v>1483</v>
      </c>
      <c r="Q2" s="100" t="s">
        <v>1484</v>
      </c>
      <c r="R2" s="100" t="s">
        <v>1485</v>
      </c>
      <c r="S2" s="100" t="s">
        <v>1486</v>
      </c>
      <c r="T2" s="100" t="s">
        <v>1487</v>
      </c>
      <c r="U2" s="124" t="s">
        <v>1488</v>
      </c>
      <c r="V2" s="124" t="s">
        <v>1489</v>
      </c>
      <c r="W2" s="124" t="s">
        <v>1490</v>
      </c>
      <c r="X2" s="124" t="s">
        <v>1491</v>
      </c>
      <c r="Y2" s="124" t="s">
        <v>1492</v>
      </c>
      <c r="Z2" s="124" t="s">
        <v>1495</v>
      </c>
    </row>
    <row r="3" spans="1:26" x14ac:dyDescent="0.2">
      <c r="A3" s="56" t="s">
        <v>592</v>
      </c>
      <c r="B3" s="123">
        <v>29173231.370000001</v>
      </c>
      <c r="C3" s="123">
        <v>5145957.99</v>
      </c>
      <c r="D3" s="123">
        <v>3088079.39</v>
      </c>
      <c r="E3" s="123">
        <v>71.59</v>
      </c>
      <c r="F3" s="56">
        <v>75749076.519999996</v>
      </c>
      <c r="G3" s="56">
        <v>36114231.979999997</v>
      </c>
      <c r="H3" s="273">
        <v>394071.93</v>
      </c>
      <c r="I3" s="273">
        <v>708184.21</v>
      </c>
      <c r="J3" s="273">
        <v>13000</v>
      </c>
      <c r="K3" s="273">
        <v>2260431.2999999998</v>
      </c>
      <c r="L3" s="56">
        <v>452100.3</v>
      </c>
      <c r="M3" s="56">
        <v>-2499278.48</v>
      </c>
      <c r="N3" s="56">
        <v>13007914.91</v>
      </c>
      <c r="O3" s="56">
        <v>132276709.06999999</v>
      </c>
      <c r="P3" s="100">
        <v>19964591.59</v>
      </c>
      <c r="Q3" s="100">
        <v>87518.76</v>
      </c>
      <c r="R3" s="100">
        <v>7052.47</v>
      </c>
      <c r="S3" s="100">
        <v>19713480.600000001</v>
      </c>
      <c r="T3" s="100">
        <v>1352415.08</v>
      </c>
      <c r="U3" s="124">
        <v>25393858.510000002</v>
      </c>
      <c r="V3" s="124">
        <v>6500</v>
      </c>
      <c r="W3" s="124">
        <v>83102</v>
      </c>
      <c r="X3" s="124">
        <v>8709705.3800000008</v>
      </c>
      <c r="Y3" s="124">
        <v>3709380.65</v>
      </c>
      <c r="Z3" s="124">
        <v>2071693.8</v>
      </c>
    </row>
    <row r="4" spans="1:26" x14ac:dyDescent="0.2">
      <c r="A4" s="56" t="s">
        <v>1920</v>
      </c>
      <c r="B4" s="123">
        <v>551215.24</v>
      </c>
      <c r="D4" s="123">
        <v>39913</v>
      </c>
      <c r="E4" s="123">
        <v>0</v>
      </c>
      <c r="F4" s="56">
        <v>9</v>
      </c>
      <c r="G4" s="56">
        <v>128115.88</v>
      </c>
      <c r="H4" s="273">
        <v>0</v>
      </c>
      <c r="I4" s="273">
        <v>0</v>
      </c>
      <c r="K4" s="273">
        <v>44070.04</v>
      </c>
      <c r="N4" s="56">
        <v>281015.08</v>
      </c>
      <c r="O4" s="56">
        <v>560321.12</v>
      </c>
      <c r="S4" s="100">
        <v>546532</v>
      </c>
      <c r="T4" s="100">
        <v>256396.04</v>
      </c>
      <c r="U4" s="124">
        <v>556532</v>
      </c>
      <c r="X4" s="124">
        <v>412549.16</v>
      </c>
    </row>
    <row r="5" spans="1:26" x14ac:dyDescent="0.2">
      <c r="A5" s="56" t="s">
        <v>1921</v>
      </c>
      <c r="B5" s="123">
        <v>0.32</v>
      </c>
      <c r="D5" s="123">
        <v>13500</v>
      </c>
      <c r="F5" s="56">
        <v>90866.54</v>
      </c>
      <c r="G5" s="56">
        <v>20308.400000000001</v>
      </c>
      <c r="K5" s="273">
        <v>0.32</v>
      </c>
      <c r="N5" s="56">
        <v>-1879109.82</v>
      </c>
      <c r="O5" s="56">
        <v>2026803.02</v>
      </c>
      <c r="S5" s="100">
        <v>158970</v>
      </c>
      <c r="T5" s="100">
        <v>17773.7</v>
      </c>
      <c r="U5" s="124">
        <v>158970</v>
      </c>
      <c r="X5" s="124">
        <v>23773.7</v>
      </c>
      <c r="Y5" s="124">
        <v>17018.259999999998</v>
      </c>
    </row>
    <row r="6" spans="1:26" x14ac:dyDescent="0.2">
      <c r="A6" s="56" t="s">
        <v>1922</v>
      </c>
      <c r="B6" s="123">
        <v>770.4</v>
      </c>
      <c r="D6" s="123">
        <v>32099</v>
      </c>
      <c r="E6" s="123">
        <v>0</v>
      </c>
      <c r="F6" s="56">
        <v>2724767.69</v>
      </c>
      <c r="G6" s="56">
        <v>10532.32</v>
      </c>
      <c r="H6" s="273">
        <v>23600</v>
      </c>
      <c r="I6" s="273">
        <v>1204.29</v>
      </c>
      <c r="K6" s="273">
        <v>0</v>
      </c>
      <c r="N6" s="56">
        <v>2084624.55</v>
      </c>
      <c r="O6" s="56">
        <v>716949.66</v>
      </c>
      <c r="S6" s="100">
        <v>392838</v>
      </c>
      <c r="T6" s="100">
        <v>114830.74</v>
      </c>
      <c r="U6" s="124">
        <v>412838</v>
      </c>
      <c r="X6" s="124">
        <v>126197.63</v>
      </c>
      <c r="Y6" s="124">
        <v>26842.2</v>
      </c>
    </row>
    <row r="7" spans="1:26" x14ac:dyDescent="0.2">
      <c r="A7" s="56" t="s">
        <v>1923</v>
      </c>
      <c r="B7" s="123">
        <v>10783.06</v>
      </c>
      <c r="D7" s="123">
        <v>35133.199999999997</v>
      </c>
      <c r="E7" s="123">
        <v>60.87</v>
      </c>
      <c r="F7" s="56">
        <v>2931935.34</v>
      </c>
      <c r="G7" s="56">
        <v>390839.26</v>
      </c>
      <c r="I7" s="273">
        <v>3608.91</v>
      </c>
      <c r="N7" s="56">
        <v>2866496.12</v>
      </c>
      <c r="O7" s="56">
        <v>550717.67000000004</v>
      </c>
      <c r="S7" s="100">
        <v>227227</v>
      </c>
      <c r="T7" s="100">
        <v>22278.32</v>
      </c>
      <c r="U7" s="124">
        <v>228927</v>
      </c>
      <c r="X7" s="124">
        <v>26615.95</v>
      </c>
      <c r="Y7" s="124">
        <v>46033.34</v>
      </c>
    </row>
    <row r="8" spans="1:26" x14ac:dyDescent="0.2">
      <c r="A8" s="56" t="s">
        <v>1924</v>
      </c>
      <c r="B8" s="123">
        <v>13522.88</v>
      </c>
      <c r="C8" s="123">
        <v>143350</v>
      </c>
      <c r="D8" s="123">
        <v>5161</v>
      </c>
      <c r="E8" s="123">
        <v>10.72</v>
      </c>
      <c r="F8" s="56">
        <v>390476.97</v>
      </c>
      <c r="G8" s="56">
        <v>199565.48</v>
      </c>
      <c r="I8" s="273">
        <v>11446.63</v>
      </c>
      <c r="K8" s="273">
        <v>11250</v>
      </c>
      <c r="N8" s="56">
        <v>-1495409.97</v>
      </c>
      <c r="O8" s="56">
        <v>2257089.6800000002</v>
      </c>
      <c r="Q8" s="100">
        <v>15118</v>
      </c>
      <c r="S8" s="100">
        <v>211341</v>
      </c>
      <c r="T8" s="100">
        <v>48644.9</v>
      </c>
      <c r="U8" s="124">
        <v>211341</v>
      </c>
      <c r="X8" s="124">
        <v>80006.63</v>
      </c>
      <c r="Y8" s="124">
        <v>16045.56</v>
      </c>
    </row>
    <row r="9" spans="1:26" x14ac:dyDescent="0.2">
      <c r="A9" s="56" t="s">
        <v>1925</v>
      </c>
      <c r="B9" s="123">
        <v>0</v>
      </c>
      <c r="D9" s="123">
        <v>0</v>
      </c>
      <c r="F9" s="56">
        <v>3997826.04</v>
      </c>
      <c r="G9" s="56">
        <v>325494.03999999998</v>
      </c>
      <c r="H9" s="273">
        <v>32880.58</v>
      </c>
      <c r="I9" s="273">
        <v>1483.5</v>
      </c>
      <c r="K9" s="273">
        <v>0</v>
      </c>
      <c r="N9" s="56">
        <v>4125104.64</v>
      </c>
      <c r="O9" s="56">
        <v>253201</v>
      </c>
      <c r="S9" s="100">
        <v>196787</v>
      </c>
      <c r="T9" s="100">
        <v>6590.38</v>
      </c>
      <c r="U9" s="124">
        <v>197787</v>
      </c>
      <c r="X9" s="124">
        <v>39954.46</v>
      </c>
      <c r="Y9" s="124">
        <v>54985.56</v>
      </c>
    </row>
    <row r="10" spans="1:26" x14ac:dyDescent="0.2">
      <c r="A10" s="56" t="s">
        <v>1926</v>
      </c>
      <c r="B10" s="123">
        <v>38.11</v>
      </c>
      <c r="F10" s="56">
        <v>3395633.04</v>
      </c>
      <c r="G10" s="56">
        <v>3</v>
      </c>
      <c r="K10" s="273">
        <v>0</v>
      </c>
      <c r="N10" s="56">
        <v>3421566.77</v>
      </c>
      <c r="R10" s="100">
        <v>2.7</v>
      </c>
      <c r="S10" s="100">
        <v>43071</v>
      </c>
      <c r="U10" s="124">
        <v>43071</v>
      </c>
      <c r="Y10" s="124">
        <v>25895.32</v>
      </c>
    </row>
    <row r="11" spans="1:26" x14ac:dyDescent="0.2">
      <c r="A11" s="56" t="s">
        <v>1927</v>
      </c>
      <c r="B11" s="123">
        <v>0</v>
      </c>
      <c r="F11" s="56">
        <v>1149017.6200000001</v>
      </c>
      <c r="G11" s="56">
        <v>150204.07999999999</v>
      </c>
      <c r="K11" s="273">
        <v>0</v>
      </c>
      <c r="N11" s="56">
        <v>958036.12</v>
      </c>
      <c r="O11" s="56">
        <v>99610.62</v>
      </c>
      <c r="S11" s="100">
        <v>85701</v>
      </c>
      <c r="T11" s="100">
        <v>349525</v>
      </c>
      <c r="U11" s="124">
        <v>88101</v>
      </c>
      <c r="Y11" s="124">
        <v>105550.04</v>
      </c>
    </row>
    <row r="12" spans="1:26" x14ac:dyDescent="0.2">
      <c r="A12" s="56" t="s">
        <v>1928</v>
      </c>
      <c r="B12" s="123">
        <v>94605.27</v>
      </c>
      <c r="C12" s="123">
        <v>0</v>
      </c>
      <c r="D12" s="123">
        <v>34456.699999999997</v>
      </c>
      <c r="F12" s="56">
        <v>1341131.78</v>
      </c>
      <c r="G12" s="56">
        <v>442436.12</v>
      </c>
      <c r="H12" s="273">
        <v>0</v>
      </c>
      <c r="I12" s="273">
        <v>8790</v>
      </c>
      <c r="O12" s="56">
        <v>685585.33</v>
      </c>
      <c r="P12" s="100">
        <v>35721.089999999997</v>
      </c>
      <c r="S12" s="100">
        <v>492420</v>
      </c>
      <c r="U12" s="124">
        <v>511555.2</v>
      </c>
      <c r="X12" s="124">
        <v>57273.05</v>
      </c>
      <c r="Y12" s="124">
        <v>63688.88</v>
      </c>
    </row>
    <row r="13" spans="1:26" x14ac:dyDescent="0.2">
      <c r="A13" s="56" t="s">
        <v>1929</v>
      </c>
      <c r="B13" s="123">
        <v>84910.46</v>
      </c>
      <c r="C13" s="123">
        <v>59875.95</v>
      </c>
      <c r="D13" s="123">
        <v>194017.44</v>
      </c>
      <c r="F13" s="56">
        <v>423171.26</v>
      </c>
      <c r="G13" s="56">
        <v>255861.27</v>
      </c>
      <c r="H13" s="273">
        <v>14200</v>
      </c>
      <c r="I13" s="273">
        <v>6300</v>
      </c>
      <c r="O13" s="56">
        <v>1517319.83</v>
      </c>
      <c r="P13" s="100">
        <v>154994.01</v>
      </c>
      <c r="S13" s="100">
        <v>378171</v>
      </c>
      <c r="U13" s="124">
        <v>378171</v>
      </c>
      <c r="X13" s="124">
        <v>109048.3</v>
      </c>
      <c r="Y13" s="124">
        <v>40082.83</v>
      </c>
    </row>
    <row r="14" spans="1:26" x14ac:dyDescent="0.2">
      <c r="A14" s="56" t="s">
        <v>1930</v>
      </c>
      <c r="B14" s="123">
        <v>1661.16</v>
      </c>
      <c r="C14" s="123">
        <v>286645.15999999997</v>
      </c>
      <c r="D14" s="123">
        <v>14490.11</v>
      </c>
      <c r="F14" s="56">
        <v>1057515.9099999999</v>
      </c>
      <c r="G14" s="56">
        <v>380261.08</v>
      </c>
      <c r="H14" s="273">
        <v>19000</v>
      </c>
      <c r="I14" s="273">
        <v>22735.97</v>
      </c>
      <c r="N14" s="56">
        <v>94500</v>
      </c>
      <c r="O14" s="56">
        <v>1326846.8</v>
      </c>
      <c r="P14" s="100">
        <v>29358.66</v>
      </c>
      <c r="Q14" s="100">
        <v>40000</v>
      </c>
      <c r="S14" s="100">
        <v>215801</v>
      </c>
      <c r="U14" s="124">
        <v>259541</v>
      </c>
      <c r="X14" s="124">
        <v>86131.57</v>
      </c>
      <c r="Y14" s="124">
        <v>55585.64</v>
      </c>
    </row>
    <row r="15" spans="1:26" x14ac:dyDescent="0.2">
      <c r="A15" s="56" t="s">
        <v>1931</v>
      </c>
      <c r="B15" s="123">
        <v>132545.44</v>
      </c>
      <c r="C15" s="123">
        <v>27278.94</v>
      </c>
      <c r="D15" s="123">
        <v>71397</v>
      </c>
      <c r="F15" s="56">
        <v>127121.53</v>
      </c>
      <c r="G15" s="56">
        <v>330323.77</v>
      </c>
      <c r="H15" s="273">
        <v>0</v>
      </c>
      <c r="I15" s="273">
        <v>9600</v>
      </c>
      <c r="N15" s="56">
        <v>122721.81</v>
      </c>
      <c r="O15" s="56">
        <v>1336486.2</v>
      </c>
      <c r="P15" s="100">
        <v>49662.74</v>
      </c>
      <c r="S15" s="100">
        <v>487662</v>
      </c>
      <c r="T15" s="100">
        <v>100000</v>
      </c>
      <c r="U15" s="124">
        <v>504609.8</v>
      </c>
      <c r="X15" s="124">
        <v>128372.74</v>
      </c>
      <c r="Y15" s="124">
        <v>43746.76</v>
      </c>
    </row>
    <row r="16" spans="1:26" x14ac:dyDescent="0.2">
      <c r="A16" s="56" t="s">
        <v>1932</v>
      </c>
      <c r="B16" s="123">
        <v>140462</v>
      </c>
      <c r="C16" s="123">
        <v>90909.85</v>
      </c>
      <c r="D16" s="123">
        <v>113165.66</v>
      </c>
      <c r="F16" s="56">
        <v>1126470.21</v>
      </c>
      <c r="G16" s="56">
        <v>550249.64</v>
      </c>
      <c r="H16" s="273">
        <v>12000</v>
      </c>
      <c r="I16" s="273">
        <v>6300</v>
      </c>
      <c r="N16" s="56">
        <v>293382.64</v>
      </c>
      <c r="O16" s="56">
        <v>2146839.4900000002</v>
      </c>
      <c r="P16" s="100">
        <v>86274.27</v>
      </c>
      <c r="S16" s="100">
        <v>449644</v>
      </c>
      <c r="U16" s="124">
        <v>585012.91</v>
      </c>
      <c r="X16" s="124">
        <v>52014.39</v>
      </c>
      <c r="Y16" s="124">
        <v>71926.320000000007</v>
      </c>
    </row>
    <row r="17" spans="1:26" x14ac:dyDescent="0.2">
      <c r="A17" s="56" t="s">
        <v>1933</v>
      </c>
      <c r="B17" s="123">
        <v>500693.64</v>
      </c>
      <c r="C17" s="123">
        <v>0</v>
      </c>
      <c r="D17" s="123">
        <v>95805.35</v>
      </c>
      <c r="F17" s="56">
        <v>205643.53</v>
      </c>
      <c r="G17" s="56">
        <v>312093.57</v>
      </c>
      <c r="H17" s="273">
        <v>14000</v>
      </c>
      <c r="O17" s="56">
        <v>1602780.76</v>
      </c>
      <c r="P17" s="100">
        <v>311415.67</v>
      </c>
      <c r="S17" s="100">
        <v>269537</v>
      </c>
      <c r="U17" s="124">
        <v>389177</v>
      </c>
      <c r="X17" s="124">
        <v>108575.25</v>
      </c>
      <c r="Y17" s="124">
        <v>36406.019999999997</v>
      </c>
    </row>
    <row r="18" spans="1:26" x14ac:dyDescent="0.2">
      <c r="A18" s="56" t="s">
        <v>1934</v>
      </c>
      <c r="B18" s="123">
        <v>194326.51</v>
      </c>
      <c r="C18" s="123">
        <v>0</v>
      </c>
      <c r="D18" s="123">
        <v>16376.15</v>
      </c>
      <c r="F18" s="56">
        <v>521656.8</v>
      </c>
      <c r="G18" s="56">
        <v>2783921.9</v>
      </c>
      <c r="H18" s="273">
        <v>0</v>
      </c>
      <c r="I18" s="273">
        <v>7041.51</v>
      </c>
      <c r="O18" s="56">
        <v>2036704.82</v>
      </c>
      <c r="P18" s="100">
        <v>38673.86</v>
      </c>
      <c r="S18" s="100">
        <v>342602</v>
      </c>
      <c r="U18" s="124">
        <v>342602</v>
      </c>
      <c r="X18" s="124">
        <v>93278.38</v>
      </c>
      <c r="Y18" s="124">
        <v>145405.70000000001</v>
      </c>
    </row>
    <row r="19" spans="1:26" x14ac:dyDescent="0.2">
      <c r="A19" s="56" t="s">
        <v>1935</v>
      </c>
      <c r="B19" s="123">
        <v>19034.689999999999</v>
      </c>
      <c r="C19" s="123">
        <v>0</v>
      </c>
      <c r="D19" s="123">
        <v>70955.740000000005</v>
      </c>
      <c r="F19" s="56">
        <v>1239523.02</v>
      </c>
      <c r="G19" s="56">
        <v>774903.9</v>
      </c>
      <c r="H19" s="273">
        <v>18900</v>
      </c>
      <c r="I19" s="273">
        <v>13300</v>
      </c>
      <c r="N19" s="56">
        <v>2309.2199999999998</v>
      </c>
      <c r="O19" s="56">
        <v>118427.08</v>
      </c>
      <c r="P19" s="100">
        <v>14329.24</v>
      </c>
      <c r="S19" s="100">
        <v>195920</v>
      </c>
      <c r="U19" s="124">
        <v>195920</v>
      </c>
      <c r="X19" s="124">
        <v>56198.77</v>
      </c>
      <c r="Y19" s="124">
        <v>74191.25</v>
      </c>
    </row>
    <row r="20" spans="1:26" x14ac:dyDescent="0.2">
      <c r="A20" s="56" t="s">
        <v>1936</v>
      </c>
      <c r="B20" s="123">
        <v>191395.18</v>
      </c>
      <c r="C20" s="123">
        <v>139071.20000000001</v>
      </c>
      <c r="D20" s="123">
        <v>54045.39</v>
      </c>
      <c r="F20" s="56">
        <v>192180.34</v>
      </c>
      <c r="G20" s="56">
        <v>320960.65000000002</v>
      </c>
      <c r="I20" s="273">
        <v>14950</v>
      </c>
      <c r="N20" s="56">
        <v>238345.07</v>
      </c>
      <c r="O20" s="56">
        <v>1863971.92</v>
      </c>
      <c r="P20" s="100">
        <v>61390.39</v>
      </c>
      <c r="S20" s="100">
        <v>201400</v>
      </c>
      <c r="U20" s="124">
        <v>310820.40000000002</v>
      </c>
      <c r="X20" s="124">
        <v>68634.06</v>
      </c>
      <c r="Y20" s="124">
        <v>40630.879999999997</v>
      </c>
    </row>
    <row r="21" spans="1:26" x14ac:dyDescent="0.2">
      <c r="A21" s="56" t="s">
        <v>1937</v>
      </c>
      <c r="B21" s="123">
        <v>274303.75</v>
      </c>
      <c r="C21" s="123">
        <v>26992.9</v>
      </c>
      <c r="D21" s="123">
        <v>120490.71</v>
      </c>
      <c r="F21" s="56">
        <v>771567.03</v>
      </c>
      <c r="G21" s="56">
        <v>2336525.88</v>
      </c>
      <c r="H21" s="273">
        <v>0</v>
      </c>
      <c r="I21" s="273">
        <v>6300</v>
      </c>
      <c r="N21" s="56">
        <v>275977.55</v>
      </c>
      <c r="O21" s="56">
        <v>2519990.75</v>
      </c>
      <c r="P21" s="100">
        <v>81101.45</v>
      </c>
      <c r="S21" s="100">
        <v>345235</v>
      </c>
      <c r="U21" s="124">
        <v>447455</v>
      </c>
      <c r="X21" s="124">
        <v>125453.32</v>
      </c>
      <c r="Y21" s="124">
        <v>134555.01999999999</v>
      </c>
    </row>
    <row r="22" spans="1:26" x14ac:dyDescent="0.2">
      <c r="A22" s="56" t="s">
        <v>1938</v>
      </c>
      <c r="B22" s="123">
        <v>617606.43999999994</v>
      </c>
      <c r="C22" s="123">
        <v>66758.06</v>
      </c>
      <c r="D22" s="123">
        <v>2950</v>
      </c>
      <c r="F22" s="56">
        <v>807881.21</v>
      </c>
      <c r="G22" s="56">
        <v>693350.27</v>
      </c>
      <c r="H22" s="273">
        <v>0</v>
      </c>
      <c r="I22" s="273">
        <v>13475</v>
      </c>
      <c r="O22" s="56">
        <v>4994895.4800000004</v>
      </c>
      <c r="P22" s="100">
        <v>107343.81</v>
      </c>
      <c r="S22" s="100">
        <v>411470</v>
      </c>
      <c r="U22" s="124">
        <v>411470</v>
      </c>
      <c r="X22" s="124">
        <v>144003.35999999999</v>
      </c>
      <c r="Y22" s="124">
        <v>93637.39</v>
      </c>
    </row>
    <row r="23" spans="1:26" x14ac:dyDescent="0.2">
      <c r="A23" s="56" t="s">
        <v>1939</v>
      </c>
      <c r="B23" s="123">
        <v>39973.449999999997</v>
      </c>
      <c r="C23" s="123">
        <v>171782</v>
      </c>
      <c r="D23" s="123">
        <v>63939.85</v>
      </c>
      <c r="F23" s="56">
        <v>350224.74</v>
      </c>
      <c r="G23" s="56">
        <v>435231.77</v>
      </c>
      <c r="H23" s="273">
        <v>0</v>
      </c>
      <c r="I23" s="273">
        <v>8000</v>
      </c>
      <c r="K23" s="273">
        <v>51.75</v>
      </c>
      <c r="O23" s="56">
        <v>1550129.81</v>
      </c>
      <c r="P23" s="100">
        <v>49268.08</v>
      </c>
      <c r="S23" s="100">
        <v>443158.6</v>
      </c>
      <c r="T23" s="100">
        <v>100000</v>
      </c>
      <c r="U23" s="124">
        <v>463702</v>
      </c>
      <c r="X23" s="124">
        <v>106363.18</v>
      </c>
      <c r="Y23" s="124">
        <v>52786.96</v>
      </c>
    </row>
    <row r="24" spans="1:26" x14ac:dyDescent="0.2">
      <c r="A24" s="56" t="s">
        <v>1940</v>
      </c>
      <c r="B24" s="123">
        <v>1710134.1</v>
      </c>
      <c r="C24" s="123">
        <v>0</v>
      </c>
      <c r="D24" s="123">
        <v>13671.16</v>
      </c>
      <c r="F24" s="56">
        <v>173850.3</v>
      </c>
      <c r="G24" s="56">
        <v>846443.78</v>
      </c>
      <c r="H24" s="273">
        <v>0</v>
      </c>
      <c r="I24" s="273">
        <v>15040</v>
      </c>
      <c r="O24" s="56">
        <v>2878887.21</v>
      </c>
      <c r="P24" s="100">
        <v>275670.3</v>
      </c>
      <c r="S24" s="100">
        <v>591150</v>
      </c>
      <c r="U24" s="124">
        <v>657310</v>
      </c>
      <c r="X24" s="124">
        <v>185446.28</v>
      </c>
      <c r="Y24" s="124">
        <v>85604.35</v>
      </c>
      <c r="Z24" s="124">
        <v>200000</v>
      </c>
    </row>
    <row r="25" spans="1:26" x14ac:dyDescent="0.2">
      <c r="A25" s="56" t="s">
        <v>1941</v>
      </c>
      <c r="B25" s="123">
        <v>30217.7</v>
      </c>
      <c r="C25" s="123">
        <v>306610</v>
      </c>
      <c r="D25" s="123">
        <v>12398.11</v>
      </c>
      <c r="F25" s="56">
        <v>530440.56999999995</v>
      </c>
      <c r="G25" s="56">
        <v>561096.99</v>
      </c>
      <c r="K25" s="273">
        <v>1916.8</v>
      </c>
      <c r="O25" s="56">
        <v>2079998.65</v>
      </c>
      <c r="P25" s="100">
        <v>82464.710000000006</v>
      </c>
      <c r="S25" s="100">
        <v>425038</v>
      </c>
      <c r="U25" s="124">
        <v>436068</v>
      </c>
      <c r="X25" s="124">
        <v>63377.67</v>
      </c>
      <c r="Y25" s="124">
        <v>60669.38</v>
      </c>
    </row>
    <row r="26" spans="1:26" x14ac:dyDescent="0.2">
      <c r="A26" s="56" t="s">
        <v>1942</v>
      </c>
      <c r="B26" s="123">
        <v>320750.65000000002</v>
      </c>
      <c r="C26" s="123">
        <v>79521.37</v>
      </c>
      <c r="D26" s="123">
        <v>21067.41</v>
      </c>
      <c r="F26" s="56">
        <v>1257190.6599999999</v>
      </c>
      <c r="G26" s="56">
        <v>195076.25</v>
      </c>
      <c r="H26" s="273">
        <v>15000</v>
      </c>
      <c r="I26" s="273">
        <v>9420</v>
      </c>
      <c r="N26" s="56">
        <v>-2100</v>
      </c>
      <c r="O26" s="56">
        <v>413083.29</v>
      </c>
      <c r="P26" s="100">
        <v>78292.710000000006</v>
      </c>
      <c r="S26" s="100">
        <v>329873</v>
      </c>
      <c r="U26" s="124">
        <v>371335.4</v>
      </c>
      <c r="X26" s="124">
        <v>95277.63</v>
      </c>
      <c r="Y26" s="124">
        <v>60682.19</v>
      </c>
      <c r="Z26" s="124">
        <v>1080</v>
      </c>
    </row>
    <row r="27" spans="1:26" x14ac:dyDescent="0.2">
      <c r="A27" s="56" t="s">
        <v>1943</v>
      </c>
      <c r="B27" s="123">
        <v>230508.16</v>
      </c>
      <c r="C27" s="123">
        <v>0</v>
      </c>
      <c r="D27" s="123">
        <v>7121</v>
      </c>
      <c r="F27" s="56">
        <v>757496.04</v>
      </c>
      <c r="G27" s="56">
        <v>416159.63</v>
      </c>
      <c r="H27" s="273">
        <v>0</v>
      </c>
      <c r="N27" s="56">
        <v>132800</v>
      </c>
      <c r="O27" s="56">
        <v>2337378.21</v>
      </c>
      <c r="P27" s="100">
        <v>139370.29</v>
      </c>
      <c r="S27" s="100">
        <v>146867</v>
      </c>
      <c r="U27" s="124">
        <v>182196.8</v>
      </c>
      <c r="X27" s="124">
        <v>72244.62</v>
      </c>
      <c r="Y27" s="124">
        <v>62373.72</v>
      </c>
    </row>
    <row r="28" spans="1:26" x14ac:dyDescent="0.2">
      <c r="A28" s="56" t="s">
        <v>1944</v>
      </c>
      <c r="B28" s="123">
        <v>88240.87</v>
      </c>
      <c r="C28" s="123">
        <v>0</v>
      </c>
      <c r="D28" s="123">
        <v>22930.98</v>
      </c>
      <c r="F28" s="56">
        <v>500016.67</v>
      </c>
      <c r="G28" s="56">
        <v>346754.39</v>
      </c>
      <c r="H28" s="273">
        <v>5000</v>
      </c>
      <c r="I28" s="273">
        <v>8250</v>
      </c>
      <c r="K28" s="273">
        <v>0</v>
      </c>
      <c r="N28" s="56">
        <v>22240.48</v>
      </c>
      <c r="O28" s="56">
        <v>2446216.73</v>
      </c>
      <c r="P28" s="100">
        <v>57829.99</v>
      </c>
      <c r="S28" s="100">
        <v>255388</v>
      </c>
      <c r="U28" s="124">
        <v>291448</v>
      </c>
      <c r="X28" s="124">
        <v>80414.03</v>
      </c>
      <c r="Y28" s="124">
        <v>61027.45</v>
      </c>
    </row>
    <row r="29" spans="1:26" x14ac:dyDescent="0.2">
      <c r="A29" s="56" t="s">
        <v>1945</v>
      </c>
      <c r="B29" s="123">
        <v>209767.48</v>
      </c>
      <c r="C29" s="123">
        <v>302803.45</v>
      </c>
      <c r="D29" s="123">
        <v>24075.82</v>
      </c>
      <c r="F29" s="56">
        <v>625300.86</v>
      </c>
      <c r="G29" s="56">
        <v>346736.29</v>
      </c>
      <c r="K29" s="273">
        <v>0</v>
      </c>
      <c r="O29" s="56">
        <v>1940194.37</v>
      </c>
      <c r="P29" s="100">
        <v>88602.19</v>
      </c>
      <c r="Q29" s="100">
        <v>13500</v>
      </c>
      <c r="S29" s="100">
        <v>193427</v>
      </c>
      <c r="U29" s="124">
        <v>193427</v>
      </c>
      <c r="X29" s="124">
        <v>42832.28</v>
      </c>
      <c r="Y29" s="124">
        <v>27645.83</v>
      </c>
    </row>
    <row r="30" spans="1:26" x14ac:dyDescent="0.2">
      <c r="A30" s="56" t="s">
        <v>1946</v>
      </c>
      <c r="B30" s="123">
        <v>157869.04999999999</v>
      </c>
      <c r="C30" s="123">
        <v>403170.13</v>
      </c>
      <c r="D30" s="123">
        <v>49165.74</v>
      </c>
      <c r="F30" s="56">
        <v>2564307</v>
      </c>
      <c r="G30" s="56">
        <v>287979.06</v>
      </c>
      <c r="O30" s="56">
        <v>225942.27</v>
      </c>
      <c r="P30" s="100">
        <v>235344.6</v>
      </c>
      <c r="S30" s="100">
        <v>163103.5</v>
      </c>
      <c r="U30" s="124">
        <v>206430.5</v>
      </c>
      <c r="X30" s="124">
        <v>76856.61</v>
      </c>
      <c r="Y30" s="124">
        <v>24249.24</v>
      </c>
    </row>
    <row r="31" spans="1:26" x14ac:dyDescent="0.2">
      <c r="A31" s="56" t="s">
        <v>1947</v>
      </c>
      <c r="B31" s="123">
        <v>903409.95</v>
      </c>
      <c r="C31" s="123">
        <v>291842</v>
      </c>
      <c r="D31" s="123">
        <v>10779.27</v>
      </c>
      <c r="F31" s="56">
        <v>932500.68</v>
      </c>
      <c r="G31" s="56">
        <v>401517.71</v>
      </c>
      <c r="O31" s="56">
        <v>519805.36</v>
      </c>
      <c r="P31" s="100">
        <v>94112.16</v>
      </c>
      <c r="S31" s="100">
        <v>110124</v>
      </c>
      <c r="U31" s="124">
        <v>179234</v>
      </c>
      <c r="X31" s="124">
        <v>64730.29</v>
      </c>
      <c r="Y31" s="124">
        <v>15423.9</v>
      </c>
    </row>
    <row r="32" spans="1:26" x14ac:dyDescent="0.2">
      <c r="A32" s="56" t="s">
        <v>1948</v>
      </c>
      <c r="B32" s="123">
        <v>679789.2</v>
      </c>
      <c r="C32" s="123">
        <v>243145.9</v>
      </c>
      <c r="D32" s="123">
        <v>45195.83</v>
      </c>
      <c r="F32" s="56">
        <v>2391735.5499999998</v>
      </c>
      <c r="G32" s="56">
        <v>1165490.33</v>
      </c>
      <c r="O32" s="56">
        <v>164243.42000000001</v>
      </c>
      <c r="P32" s="100">
        <v>159052.24</v>
      </c>
      <c r="S32" s="100">
        <v>153877.5</v>
      </c>
      <c r="U32" s="124">
        <v>194512.5</v>
      </c>
      <c r="X32" s="124">
        <v>45459.62</v>
      </c>
      <c r="Y32" s="124">
        <v>36047.5</v>
      </c>
    </row>
    <row r="33" spans="1:25" x14ac:dyDescent="0.2">
      <c r="A33" s="56" t="s">
        <v>1949</v>
      </c>
      <c r="B33" s="123">
        <v>184152.82</v>
      </c>
      <c r="C33" s="123">
        <v>122988</v>
      </c>
      <c r="D33" s="123">
        <v>1094.19</v>
      </c>
      <c r="F33" s="56">
        <v>611669.31999999995</v>
      </c>
      <c r="G33" s="56">
        <v>425641.97</v>
      </c>
      <c r="I33" s="273">
        <v>0</v>
      </c>
      <c r="O33" s="56">
        <v>3631737.05</v>
      </c>
      <c r="P33" s="100">
        <v>56321.84</v>
      </c>
      <c r="S33" s="100">
        <v>201403</v>
      </c>
      <c r="U33" s="124">
        <v>256943</v>
      </c>
      <c r="X33" s="124">
        <v>77207.850000000006</v>
      </c>
      <c r="Y33" s="124">
        <v>25970.16</v>
      </c>
    </row>
    <row r="34" spans="1:25" x14ac:dyDescent="0.2">
      <c r="A34" s="56" t="s">
        <v>1950</v>
      </c>
      <c r="B34" s="123">
        <v>671929.21</v>
      </c>
      <c r="C34" s="123">
        <v>143623.29999999999</v>
      </c>
      <c r="D34" s="123">
        <v>78999.69</v>
      </c>
      <c r="F34" s="56">
        <v>339650.65</v>
      </c>
      <c r="G34" s="56">
        <v>463994.17</v>
      </c>
      <c r="I34" s="273">
        <v>0</v>
      </c>
      <c r="O34" s="56">
        <v>669957.9</v>
      </c>
      <c r="P34" s="100">
        <v>137988.47</v>
      </c>
      <c r="S34" s="100">
        <v>156862</v>
      </c>
      <c r="U34" s="124">
        <v>218577</v>
      </c>
      <c r="X34" s="124">
        <v>69567.47</v>
      </c>
      <c r="Y34" s="124">
        <v>19696.150000000001</v>
      </c>
    </row>
    <row r="35" spans="1:25" x14ac:dyDescent="0.2">
      <c r="A35" s="56" t="s">
        <v>1951</v>
      </c>
      <c r="B35" s="123">
        <v>846455.05</v>
      </c>
      <c r="C35" s="123">
        <v>168504.37</v>
      </c>
      <c r="D35" s="123">
        <v>22401.919999999998</v>
      </c>
      <c r="F35" s="56">
        <v>651254.74</v>
      </c>
      <c r="G35" s="56">
        <v>213124.28</v>
      </c>
      <c r="O35" s="56">
        <v>2501284.2200000002</v>
      </c>
      <c r="P35" s="100">
        <v>163757.72</v>
      </c>
      <c r="S35" s="100">
        <v>246951</v>
      </c>
      <c r="U35" s="124">
        <v>337365</v>
      </c>
      <c r="X35" s="124">
        <v>68069.3</v>
      </c>
      <c r="Y35" s="124">
        <v>84749.3</v>
      </c>
    </row>
    <row r="36" spans="1:25" x14ac:dyDescent="0.2">
      <c r="A36" s="56" t="s">
        <v>1952</v>
      </c>
      <c r="B36" s="123">
        <v>67134.039999999994</v>
      </c>
      <c r="C36" s="123">
        <v>62925.599999999999</v>
      </c>
      <c r="D36" s="123">
        <v>0</v>
      </c>
      <c r="F36" s="56">
        <v>467035.06</v>
      </c>
      <c r="G36" s="56">
        <v>1246256.3999999999</v>
      </c>
      <c r="I36" s="273">
        <v>0</v>
      </c>
      <c r="K36" s="273">
        <v>0</v>
      </c>
      <c r="O36" s="56">
        <v>1692932.58</v>
      </c>
      <c r="P36" s="100">
        <v>105712.01</v>
      </c>
      <c r="R36" s="100">
        <v>765.28</v>
      </c>
      <c r="S36" s="100">
        <v>140814.5</v>
      </c>
      <c r="U36" s="124">
        <v>198004.5</v>
      </c>
      <c r="X36" s="124">
        <v>34853.199999999997</v>
      </c>
      <c r="Y36" s="124">
        <v>6084.69</v>
      </c>
    </row>
    <row r="37" spans="1:25" x14ac:dyDescent="0.2">
      <c r="A37" s="56" t="s">
        <v>1953</v>
      </c>
      <c r="B37" s="123">
        <v>124047.85</v>
      </c>
      <c r="C37" s="123">
        <v>163228.87</v>
      </c>
      <c r="D37" s="123">
        <v>0</v>
      </c>
      <c r="F37" s="56">
        <v>1304486.6299999999</v>
      </c>
      <c r="G37" s="56">
        <v>186590.8</v>
      </c>
      <c r="K37" s="273">
        <v>0</v>
      </c>
      <c r="P37" s="100">
        <v>54562</v>
      </c>
      <c r="S37" s="100">
        <v>162525.5</v>
      </c>
      <c r="U37" s="124">
        <v>162525.5</v>
      </c>
      <c r="X37" s="124">
        <v>34661.64</v>
      </c>
      <c r="Y37" s="124">
        <v>33928.78</v>
      </c>
    </row>
    <row r="38" spans="1:25" x14ac:dyDescent="0.2">
      <c r="A38" s="56" t="s">
        <v>1954</v>
      </c>
      <c r="B38" s="123">
        <v>357053.16</v>
      </c>
      <c r="C38" s="123">
        <v>195769.2</v>
      </c>
      <c r="D38" s="123">
        <v>762</v>
      </c>
      <c r="F38" s="56">
        <v>1243005.02</v>
      </c>
      <c r="G38" s="56">
        <v>478410.51</v>
      </c>
      <c r="I38" s="273">
        <v>0</v>
      </c>
      <c r="P38" s="100">
        <v>37749.18</v>
      </c>
      <c r="S38" s="100">
        <v>189307</v>
      </c>
      <c r="U38" s="124">
        <v>243709</v>
      </c>
      <c r="X38" s="124">
        <v>43649.22</v>
      </c>
      <c r="Y38" s="124">
        <v>17335.54</v>
      </c>
    </row>
    <row r="39" spans="1:25" x14ac:dyDescent="0.2">
      <c r="A39" s="56" t="s">
        <v>1955</v>
      </c>
      <c r="B39" s="123">
        <v>699116.92</v>
      </c>
      <c r="C39" s="123">
        <v>0</v>
      </c>
      <c r="D39" s="123">
        <v>95642.85</v>
      </c>
      <c r="F39" s="56">
        <v>572803.4</v>
      </c>
      <c r="G39" s="56">
        <v>73492.83</v>
      </c>
      <c r="H39" s="273">
        <v>15005.4</v>
      </c>
      <c r="I39" s="273">
        <v>6300</v>
      </c>
      <c r="K39" s="273">
        <v>524455.79</v>
      </c>
      <c r="L39" s="56">
        <v>59174.13</v>
      </c>
      <c r="N39" s="56">
        <v>-1012705.09</v>
      </c>
      <c r="O39" s="56">
        <v>1814650.86</v>
      </c>
      <c r="P39" s="100">
        <v>243598.46</v>
      </c>
      <c r="Q39" s="100">
        <v>823</v>
      </c>
      <c r="S39" s="100">
        <v>192199</v>
      </c>
      <c r="U39" s="124">
        <v>242539</v>
      </c>
      <c r="X39" s="124">
        <v>104132.34</v>
      </c>
      <c r="Y39" s="124">
        <v>23917.84</v>
      </c>
    </row>
    <row r="40" spans="1:25" x14ac:dyDescent="0.2">
      <c r="A40" s="56" t="s">
        <v>1956</v>
      </c>
      <c r="B40" s="123">
        <v>311264.02</v>
      </c>
      <c r="C40" s="123">
        <v>0</v>
      </c>
      <c r="D40" s="123">
        <v>47773</v>
      </c>
      <c r="F40" s="56">
        <v>1624488.7</v>
      </c>
      <c r="G40" s="56">
        <v>256162.75</v>
      </c>
      <c r="H40" s="273">
        <v>6044.43</v>
      </c>
      <c r="I40" s="273">
        <v>7925</v>
      </c>
      <c r="K40" s="273">
        <v>190293</v>
      </c>
      <c r="N40" s="56">
        <v>-41500</v>
      </c>
      <c r="O40" s="56">
        <v>1633793.05</v>
      </c>
      <c r="P40" s="100">
        <v>349216.45</v>
      </c>
      <c r="S40" s="100">
        <v>374886</v>
      </c>
      <c r="T40" s="100">
        <v>13000</v>
      </c>
      <c r="U40" s="124">
        <v>441077</v>
      </c>
      <c r="X40" s="124">
        <v>138014.60999999999</v>
      </c>
      <c r="Y40" s="124">
        <v>52841.599999999999</v>
      </c>
    </row>
    <row r="41" spans="1:25" x14ac:dyDescent="0.2">
      <c r="A41" s="56" t="s">
        <v>1957</v>
      </c>
      <c r="B41" s="123">
        <v>789893.76</v>
      </c>
      <c r="C41" s="123">
        <v>0</v>
      </c>
      <c r="D41" s="123">
        <v>63480.5</v>
      </c>
      <c r="F41" s="56">
        <v>1171864.82</v>
      </c>
      <c r="G41" s="56">
        <v>439390.35</v>
      </c>
      <c r="H41" s="273">
        <v>5860.4</v>
      </c>
      <c r="I41" s="273">
        <v>6300</v>
      </c>
      <c r="N41" s="56">
        <v>-166</v>
      </c>
      <c r="O41" s="56">
        <v>174893.33</v>
      </c>
      <c r="P41" s="100">
        <v>314642.2</v>
      </c>
      <c r="S41" s="100">
        <v>311136</v>
      </c>
      <c r="T41" s="100">
        <v>3000</v>
      </c>
      <c r="U41" s="124">
        <v>360856</v>
      </c>
      <c r="X41" s="124">
        <v>117079.3</v>
      </c>
      <c r="Y41" s="124">
        <v>62877.62</v>
      </c>
    </row>
    <row r="42" spans="1:25" x14ac:dyDescent="0.2">
      <c r="A42" s="56" t="s">
        <v>1958</v>
      </c>
      <c r="B42" s="123">
        <v>1387807.29</v>
      </c>
      <c r="C42" s="123">
        <v>0</v>
      </c>
      <c r="D42" s="123">
        <v>64421.5</v>
      </c>
      <c r="F42" s="56">
        <v>1489599.35</v>
      </c>
      <c r="G42" s="56">
        <v>334253.71000000002</v>
      </c>
      <c r="H42" s="273">
        <v>38533.82</v>
      </c>
      <c r="I42" s="273">
        <v>5850</v>
      </c>
      <c r="K42" s="273">
        <v>1176835</v>
      </c>
      <c r="L42" s="56">
        <v>51948.21</v>
      </c>
      <c r="N42" s="56">
        <v>-129105</v>
      </c>
      <c r="O42" s="56">
        <v>1781475.04</v>
      </c>
      <c r="P42" s="100">
        <v>500939.55</v>
      </c>
      <c r="S42" s="100">
        <v>450845</v>
      </c>
      <c r="T42" s="100">
        <v>6000</v>
      </c>
      <c r="U42" s="124">
        <v>522025</v>
      </c>
      <c r="X42" s="124">
        <v>199327.53</v>
      </c>
      <c r="Y42" s="124">
        <v>70396.28</v>
      </c>
    </row>
    <row r="43" spans="1:25" x14ac:dyDescent="0.2">
      <c r="A43" s="56" t="s">
        <v>1959</v>
      </c>
      <c r="B43" s="123">
        <v>771622.40000000002</v>
      </c>
      <c r="C43" s="123">
        <v>0</v>
      </c>
      <c r="D43" s="123">
        <v>51042.28</v>
      </c>
      <c r="F43" s="56">
        <v>450018.39</v>
      </c>
      <c r="G43" s="56">
        <v>199430.85</v>
      </c>
      <c r="H43" s="273">
        <v>10509</v>
      </c>
      <c r="I43" s="273">
        <v>6300</v>
      </c>
      <c r="K43" s="273">
        <v>163.47</v>
      </c>
      <c r="N43" s="56">
        <v>-455580.38</v>
      </c>
      <c r="O43" s="56">
        <v>1769380.27</v>
      </c>
      <c r="P43" s="100">
        <v>540007.43999999994</v>
      </c>
      <c r="S43" s="100">
        <v>456590</v>
      </c>
      <c r="T43" s="100">
        <v>9000</v>
      </c>
      <c r="U43" s="124">
        <v>536370</v>
      </c>
      <c r="X43" s="124">
        <v>222714.1</v>
      </c>
      <c r="Y43" s="124">
        <v>39938.400000000001</v>
      </c>
    </row>
    <row r="44" spans="1:25" x14ac:dyDescent="0.2">
      <c r="A44" s="56" t="s">
        <v>1960</v>
      </c>
      <c r="B44" s="123">
        <v>189144.67</v>
      </c>
      <c r="C44" s="123">
        <v>0</v>
      </c>
      <c r="D44" s="123">
        <v>13850</v>
      </c>
      <c r="F44" s="56">
        <v>1100231.82</v>
      </c>
      <c r="G44" s="56">
        <v>169640.81</v>
      </c>
      <c r="H44" s="273">
        <v>10411</v>
      </c>
      <c r="I44" s="273">
        <v>7700</v>
      </c>
      <c r="O44" s="56">
        <v>2854151.72</v>
      </c>
      <c r="P44" s="100">
        <v>136388.37</v>
      </c>
      <c r="S44" s="100">
        <v>289182.5</v>
      </c>
      <c r="T44" s="100">
        <v>3000</v>
      </c>
      <c r="U44" s="124">
        <v>351182.5</v>
      </c>
      <c r="X44" s="124">
        <v>56935.13</v>
      </c>
      <c r="Y44" s="124">
        <v>53201.279999999999</v>
      </c>
    </row>
    <row r="45" spans="1:25" x14ac:dyDescent="0.2">
      <c r="A45" s="56" t="s">
        <v>1961</v>
      </c>
      <c r="B45" s="123">
        <v>330143.64</v>
      </c>
      <c r="C45" s="123">
        <v>0</v>
      </c>
      <c r="D45" s="123">
        <v>54864</v>
      </c>
      <c r="F45" s="56">
        <v>648531.39</v>
      </c>
      <c r="G45" s="56">
        <v>132233.13</v>
      </c>
      <c r="H45" s="273">
        <v>14867</v>
      </c>
      <c r="I45" s="273">
        <v>9269</v>
      </c>
      <c r="O45" s="56">
        <v>1653756.5</v>
      </c>
      <c r="P45" s="100">
        <v>560842.73</v>
      </c>
      <c r="S45" s="100">
        <v>70818</v>
      </c>
      <c r="U45" s="124">
        <v>189098</v>
      </c>
      <c r="X45" s="124">
        <v>145697.29999999999</v>
      </c>
      <c r="Y45" s="124">
        <v>40670.54</v>
      </c>
    </row>
    <row r="46" spans="1:25" x14ac:dyDescent="0.2">
      <c r="A46" s="56" t="s">
        <v>1962</v>
      </c>
      <c r="B46" s="123">
        <v>146365.63</v>
      </c>
      <c r="C46" s="123">
        <v>156628.37</v>
      </c>
      <c r="D46" s="123">
        <v>49672.55</v>
      </c>
      <c r="F46" s="56">
        <v>829892.92</v>
      </c>
      <c r="G46" s="56">
        <v>257670.23</v>
      </c>
      <c r="H46" s="273">
        <v>9255</v>
      </c>
      <c r="I46" s="273">
        <v>0</v>
      </c>
      <c r="K46" s="273">
        <v>138.86000000000001</v>
      </c>
      <c r="O46" s="56">
        <v>1474437.8</v>
      </c>
      <c r="P46" s="100">
        <v>60472.4</v>
      </c>
      <c r="S46" s="100">
        <v>209996</v>
      </c>
      <c r="T46" s="100">
        <v>19500</v>
      </c>
      <c r="U46" s="124">
        <v>308276</v>
      </c>
      <c r="X46" s="124">
        <v>136971.51</v>
      </c>
      <c r="Y46" s="124">
        <v>43316.71</v>
      </c>
    </row>
    <row r="47" spans="1:25" x14ac:dyDescent="0.2">
      <c r="A47" s="56" t="s">
        <v>1963</v>
      </c>
      <c r="B47" s="123">
        <v>384872.82</v>
      </c>
      <c r="C47" s="123">
        <v>47088.98</v>
      </c>
      <c r="D47" s="123">
        <v>42750</v>
      </c>
      <c r="F47" s="56">
        <v>1322719.67</v>
      </c>
      <c r="G47" s="56">
        <v>241583.78</v>
      </c>
      <c r="H47" s="273">
        <v>26821.29</v>
      </c>
      <c r="I47" s="273">
        <v>9225</v>
      </c>
      <c r="K47" s="273">
        <v>1205.08</v>
      </c>
      <c r="O47" s="56">
        <v>2017007.85</v>
      </c>
      <c r="P47" s="100">
        <v>717212.56</v>
      </c>
      <c r="R47" s="100">
        <v>1156.6500000000001</v>
      </c>
      <c r="S47" s="100">
        <v>178696</v>
      </c>
      <c r="T47" s="100">
        <v>5000</v>
      </c>
      <c r="U47" s="124">
        <v>321706</v>
      </c>
      <c r="X47" s="124">
        <v>351242.27</v>
      </c>
      <c r="Y47" s="124">
        <v>50099.67</v>
      </c>
    </row>
    <row r="48" spans="1:25" x14ac:dyDescent="0.2">
      <c r="A48" s="56" t="s">
        <v>1964</v>
      </c>
      <c r="B48" s="123">
        <v>178564.18</v>
      </c>
      <c r="C48" s="123">
        <v>158.6</v>
      </c>
      <c r="D48" s="123">
        <v>38465</v>
      </c>
      <c r="F48" s="56">
        <v>1350962.53</v>
      </c>
      <c r="G48" s="56">
        <v>157113.59</v>
      </c>
      <c r="H48" s="273">
        <v>914.04</v>
      </c>
      <c r="I48" s="273">
        <v>5850</v>
      </c>
      <c r="O48" s="56">
        <v>216270.07999999999</v>
      </c>
      <c r="P48" s="100">
        <v>284168.19</v>
      </c>
      <c r="R48" s="100">
        <v>532.72</v>
      </c>
      <c r="S48" s="100">
        <v>270512</v>
      </c>
      <c r="T48" s="100">
        <v>30000</v>
      </c>
      <c r="U48" s="124">
        <v>359552</v>
      </c>
      <c r="X48" s="124">
        <v>92280.28</v>
      </c>
      <c r="Y48" s="124">
        <v>43399.48</v>
      </c>
    </row>
    <row r="49" spans="1:26" x14ac:dyDescent="0.2">
      <c r="A49" s="56" t="s">
        <v>1965</v>
      </c>
      <c r="B49" s="123">
        <v>601118.14</v>
      </c>
      <c r="C49" s="123">
        <v>0</v>
      </c>
      <c r="D49" s="123">
        <v>75394</v>
      </c>
      <c r="F49" s="56">
        <v>1473340.38</v>
      </c>
      <c r="G49" s="56">
        <v>269359.13</v>
      </c>
      <c r="H49" s="273">
        <v>9445.7999999999993</v>
      </c>
      <c r="I49" s="273">
        <v>6300</v>
      </c>
      <c r="L49" s="56">
        <v>286416.73</v>
      </c>
      <c r="N49" s="56">
        <v>35713.519999999997</v>
      </c>
      <c r="O49" s="56">
        <v>2076002.99</v>
      </c>
      <c r="P49" s="100">
        <v>760785.41</v>
      </c>
      <c r="S49" s="100">
        <v>377381</v>
      </c>
      <c r="T49" s="100">
        <v>9000</v>
      </c>
      <c r="U49" s="124">
        <v>557241</v>
      </c>
      <c r="X49" s="124">
        <v>160124.26999999999</v>
      </c>
      <c r="Y49" s="124">
        <v>37937.69</v>
      </c>
    </row>
    <row r="50" spans="1:26" x14ac:dyDescent="0.2">
      <c r="A50" s="56" t="s">
        <v>1966</v>
      </c>
      <c r="B50" s="123">
        <v>312488.69</v>
      </c>
      <c r="C50" s="123">
        <v>0</v>
      </c>
      <c r="D50" s="123">
        <v>46529</v>
      </c>
      <c r="F50" s="56">
        <v>1043699.02</v>
      </c>
      <c r="G50" s="56">
        <v>160714.25</v>
      </c>
      <c r="H50" s="273">
        <v>3627.6</v>
      </c>
      <c r="I50" s="273">
        <v>7150</v>
      </c>
      <c r="K50" s="273">
        <v>0</v>
      </c>
      <c r="O50" s="56">
        <v>2700044.99</v>
      </c>
      <c r="P50" s="100">
        <v>550277.31000000006</v>
      </c>
      <c r="S50" s="100">
        <v>170912</v>
      </c>
      <c r="T50" s="100">
        <v>41000</v>
      </c>
      <c r="U50" s="124">
        <v>298662</v>
      </c>
      <c r="X50" s="124">
        <v>123216.85</v>
      </c>
      <c r="Y50" s="124">
        <v>64810.38</v>
      </c>
    </row>
    <row r="51" spans="1:26" x14ac:dyDescent="0.2">
      <c r="A51" s="56" t="s">
        <v>1967</v>
      </c>
      <c r="B51" s="123">
        <v>481043.67</v>
      </c>
      <c r="C51" s="123">
        <v>0</v>
      </c>
      <c r="D51" s="123">
        <v>18050</v>
      </c>
      <c r="F51" s="56">
        <v>830907.83</v>
      </c>
      <c r="G51" s="56">
        <v>128614.39999999999</v>
      </c>
      <c r="H51" s="273">
        <v>3820.6</v>
      </c>
      <c r="I51" s="273">
        <v>6300</v>
      </c>
      <c r="K51" s="273">
        <v>74.760000000000005</v>
      </c>
      <c r="L51" s="56">
        <v>54561.23</v>
      </c>
      <c r="N51" s="56">
        <v>-483058.41</v>
      </c>
      <c r="O51" s="56">
        <v>1671717.03</v>
      </c>
      <c r="P51" s="100">
        <v>518601.68</v>
      </c>
      <c r="Q51" s="100">
        <v>677.76</v>
      </c>
      <c r="S51" s="100">
        <v>115500</v>
      </c>
      <c r="T51" s="100">
        <v>46800</v>
      </c>
      <c r="U51" s="124">
        <v>220740</v>
      </c>
      <c r="X51" s="124">
        <v>176778.63</v>
      </c>
      <c r="Y51" s="124">
        <v>46047.68</v>
      </c>
    </row>
    <row r="52" spans="1:26" x14ac:dyDescent="0.2">
      <c r="A52" s="56" t="s">
        <v>1968</v>
      </c>
      <c r="B52" s="123">
        <v>279118.73</v>
      </c>
      <c r="C52" s="123">
        <v>0</v>
      </c>
      <c r="D52" s="123">
        <v>61845</v>
      </c>
      <c r="F52" s="56">
        <v>1004276.74</v>
      </c>
      <c r="G52" s="56">
        <v>188181.28</v>
      </c>
      <c r="H52" s="273">
        <v>2475</v>
      </c>
      <c r="I52" s="273">
        <v>8050</v>
      </c>
      <c r="O52" s="56">
        <v>579857.57999999996</v>
      </c>
      <c r="P52" s="100">
        <v>427251.43</v>
      </c>
      <c r="R52" s="100">
        <v>885.15</v>
      </c>
      <c r="S52" s="100">
        <v>58590</v>
      </c>
      <c r="T52" s="100">
        <v>25400</v>
      </c>
      <c r="U52" s="124">
        <v>138590</v>
      </c>
      <c r="X52" s="124">
        <v>150425.19</v>
      </c>
      <c r="Y52" s="124">
        <v>43664.1</v>
      </c>
    </row>
    <row r="53" spans="1:26" x14ac:dyDescent="0.2">
      <c r="A53" s="56" t="s">
        <v>1969</v>
      </c>
      <c r="B53" s="123">
        <v>311501.33</v>
      </c>
      <c r="C53" s="123">
        <v>0</v>
      </c>
      <c r="D53" s="123">
        <v>29070</v>
      </c>
      <c r="F53" s="56">
        <v>1379270.59</v>
      </c>
      <c r="G53" s="56">
        <v>229283.18</v>
      </c>
      <c r="H53" s="273">
        <v>18457.97</v>
      </c>
      <c r="I53" s="273">
        <v>6882.7</v>
      </c>
      <c r="N53" s="56">
        <v>-58850</v>
      </c>
      <c r="O53" s="56">
        <v>446722.69</v>
      </c>
      <c r="P53" s="100">
        <v>404982.26</v>
      </c>
      <c r="R53" s="100">
        <v>703.31</v>
      </c>
      <c r="S53" s="100">
        <v>295379</v>
      </c>
      <c r="U53" s="124">
        <v>351039</v>
      </c>
      <c r="X53" s="124">
        <v>111879.81</v>
      </c>
      <c r="Y53" s="124">
        <v>63338.78</v>
      </c>
    </row>
    <row r="54" spans="1:26" x14ac:dyDescent="0.2">
      <c r="A54" s="56" t="s">
        <v>1972</v>
      </c>
      <c r="B54" s="123">
        <v>106653.92</v>
      </c>
      <c r="C54" s="123">
        <v>0</v>
      </c>
      <c r="D54" s="123">
        <v>71330.86</v>
      </c>
      <c r="F54" s="56">
        <v>83983.77</v>
      </c>
      <c r="G54" s="56">
        <v>578758.68999999994</v>
      </c>
      <c r="H54" s="273">
        <v>0</v>
      </c>
      <c r="I54" s="273">
        <v>18243.810000000001</v>
      </c>
      <c r="K54" s="273">
        <v>37.380000000000003</v>
      </c>
      <c r="M54" s="56">
        <v>8348.7199999999993</v>
      </c>
      <c r="N54" s="56">
        <v>788009.17</v>
      </c>
      <c r="O54" s="56">
        <v>1557377.06</v>
      </c>
      <c r="P54" s="100">
        <v>131777.97</v>
      </c>
      <c r="S54" s="100">
        <v>216055</v>
      </c>
      <c r="T54" s="100">
        <v>61792</v>
      </c>
      <c r="U54" s="124">
        <v>275675</v>
      </c>
      <c r="W54" s="124">
        <v>1040</v>
      </c>
      <c r="X54" s="124">
        <v>56875.11</v>
      </c>
      <c r="Y54" s="124">
        <v>31282.12</v>
      </c>
    </row>
    <row r="55" spans="1:26" x14ac:dyDescent="0.2">
      <c r="A55" s="56" t="s">
        <v>1973</v>
      </c>
      <c r="B55" s="123">
        <v>85683.77</v>
      </c>
      <c r="C55" s="123">
        <v>0</v>
      </c>
      <c r="D55" s="123">
        <v>82949.960000000006</v>
      </c>
      <c r="F55" s="56">
        <v>129836.8</v>
      </c>
      <c r="G55" s="56">
        <v>338646.36</v>
      </c>
      <c r="H55" s="273">
        <v>0</v>
      </c>
      <c r="I55" s="273">
        <v>29510.639999999999</v>
      </c>
      <c r="K55" s="273">
        <v>138.02000000000001</v>
      </c>
      <c r="N55" s="56">
        <v>769593.1</v>
      </c>
      <c r="O55" s="56">
        <v>1296912.72</v>
      </c>
      <c r="P55" s="100">
        <v>111977.69</v>
      </c>
      <c r="S55" s="100">
        <v>239442</v>
      </c>
      <c r="U55" s="124">
        <v>306772</v>
      </c>
      <c r="X55" s="124">
        <v>79242.899999999994</v>
      </c>
      <c r="Y55" s="124">
        <v>22942.14</v>
      </c>
    </row>
    <row r="56" spans="1:26" x14ac:dyDescent="0.2">
      <c r="A56" s="56" t="s">
        <v>1974</v>
      </c>
      <c r="B56" s="123">
        <v>378718.97</v>
      </c>
      <c r="C56" s="123">
        <v>0</v>
      </c>
      <c r="D56" s="123">
        <v>64651.360000000001</v>
      </c>
      <c r="F56" s="56">
        <v>32468.19</v>
      </c>
      <c r="G56" s="56">
        <v>281740.59000000003</v>
      </c>
      <c r="H56" s="273">
        <v>5879</v>
      </c>
      <c r="I56" s="273">
        <v>49094.12</v>
      </c>
      <c r="K56" s="273">
        <v>82728</v>
      </c>
      <c r="N56" s="56">
        <v>34206.370000000003</v>
      </c>
      <c r="O56" s="56">
        <v>1593000.06</v>
      </c>
      <c r="P56" s="100">
        <v>129785.89</v>
      </c>
      <c r="S56" s="100">
        <v>273980</v>
      </c>
      <c r="U56" s="124">
        <v>400800</v>
      </c>
      <c r="X56" s="124">
        <v>109802.65</v>
      </c>
      <c r="Y56" s="124">
        <v>24026.21</v>
      </c>
    </row>
    <row r="57" spans="1:26" x14ac:dyDescent="0.2">
      <c r="A57" s="56" t="s">
        <v>1975</v>
      </c>
      <c r="B57" s="123">
        <v>238760.3</v>
      </c>
      <c r="C57" s="123">
        <v>0</v>
      </c>
      <c r="D57" s="123">
        <v>37835.22</v>
      </c>
      <c r="F57" s="56">
        <v>36240.9</v>
      </c>
      <c r="G57" s="56">
        <v>296550.59999999998</v>
      </c>
      <c r="H57" s="273">
        <v>0</v>
      </c>
      <c r="I57" s="273">
        <v>16206.49</v>
      </c>
      <c r="K57" s="273">
        <v>2002.76</v>
      </c>
      <c r="N57" s="56">
        <v>-1297828.83</v>
      </c>
      <c r="O57" s="56">
        <v>1261656.71</v>
      </c>
      <c r="P57" s="100">
        <v>317285.62</v>
      </c>
      <c r="S57" s="100">
        <v>249263</v>
      </c>
      <c r="U57" s="124">
        <v>376353</v>
      </c>
      <c r="W57" s="124">
        <v>848</v>
      </c>
      <c r="X57" s="124">
        <v>90856.69</v>
      </c>
      <c r="Y57" s="124">
        <v>20026.439999999999</v>
      </c>
      <c r="Z57" s="124">
        <v>34520</v>
      </c>
    </row>
    <row r="58" spans="1:26" x14ac:dyDescent="0.2">
      <c r="A58" s="56" t="s">
        <v>1996</v>
      </c>
      <c r="B58" s="123">
        <v>44020.42</v>
      </c>
      <c r="C58" s="123">
        <v>12000</v>
      </c>
      <c r="D58" s="123">
        <v>39342.18</v>
      </c>
      <c r="F58" s="56">
        <v>3</v>
      </c>
      <c r="G58" s="56">
        <v>272199.18</v>
      </c>
      <c r="H58" s="273">
        <v>0</v>
      </c>
      <c r="I58" s="273">
        <v>13315.73</v>
      </c>
      <c r="K58" s="273">
        <v>67.88</v>
      </c>
      <c r="N58" s="56">
        <v>467016.56</v>
      </c>
      <c r="O58" s="56">
        <v>2075132.5</v>
      </c>
      <c r="P58" s="100">
        <v>107503.67</v>
      </c>
      <c r="S58" s="100">
        <v>147483</v>
      </c>
      <c r="U58" s="124">
        <v>187723</v>
      </c>
      <c r="W58" s="124">
        <v>760</v>
      </c>
      <c r="X58" s="124">
        <v>60480.5</v>
      </c>
      <c r="Y58" s="124">
        <v>10725.08</v>
      </c>
    </row>
    <row r="59" spans="1:26" x14ac:dyDescent="0.2">
      <c r="A59" s="56" t="s">
        <v>1997</v>
      </c>
      <c r="B59" s="123">
        <v>589042.21</v>
      </c>
      <c r="C59" s="123">
        <v>0</v>
      </c>
      <c r="D59" s="123">
        <v>60715.45</v>
      </c>
      <c r="F59" s="56">
        <v>685835.5</v>
      </c>
      <c r="G59" s="56">
        <v>270853.65000000002</v>
      </c>
      <c r="H59" s="273">
        <v>0</v>
      </c>
      <c r="I59" s="273">
        <v>25944.9</v>
      </c>
      <c r="K59" s="273">
        <v>28.04</v>
      </c>
      <c r="N59" s="56">
        <v>1324497.9199999999</v>
      </c>
      <c r="O59" s="56">
        <v>3409443.43</v>
      </c>
      <c r="P59" s="100">
        <v>107317.43</v>
      </c>
      <c r="S59" s="100">
        <v>256123</v>
      </c>
      <c r="U59" s="124">
        <v>351243</v>
      </c>
      <c r="X59" s="124">
        <v>60756.97</v>
      </c>
      <c r="Y59" s="124">
        <v>46170.400000000001</v>
      </c>
      <c r="Z59" s="124">
        <v>60000</v>
      </c>
    </row>
    <row r="60" spans="1:26" x14ac:dyDescent="0.2">
      <c r="A60" s="294" t="s">
        <v>1075</v>
      </c>
    </row>
    <row r="61" spans="1:26" x14ac:dyDescent="0.2">
      <c r="A61" s="294" t="s">
        <v>1076</v>
      </c>
    </row>
    <row r="62" spans="1:26" x14ac:dyDescent="0.2">
      <c r="A62" s="56" t="s">
        <v>1979</v>
      </c>
      <c r="B62" s="123">
        <v>201325.34</v>
      </c>
      <c r="C62" s="123">
        <v>0</v>
      </c>
      <c r="D62" s="123">
        <v>7313.95</v>
      </c>
      <c r="F62" s="56">
        <v>201529.1</v>
      </c>
      <c r="G62" s="56">
        <v>383675.3</v>
      </c>
      <c r="N62" s="56">
        <v>221414.89</v>
      </c>
      <c r="O62" s="56">
        <v>2768470.84</v>
      </c>
      <c r="P62" s="100">
        <v>164641.26999999999</v>
      </c>
      <c r="S62" s="100">
        <v>244180</v>
      </c>
      <c r="U62" s="124">
        <v>357220</v>
      </c>
      <c r="X62" s="124">
        <v>65264.75</v>
      </c>
      <c r="Y62" s="124">
        <v>23214.68</v>
      </c>
    </row>
    <row r="63" spans="1:26" x14ac:dyDescent="0.2">
      <c r="A63" s="294" t="s">
        <v>1078</v>
      </c>
    </row>
    <row r="64" spans="1:26" x14ac:dyDescent="0.2">
      <c r="A64" s="56" t="s">
        <v>1980</v>
      </c>
      <c r="B64" s="123">
        <v>56191.51</v>
      </c>
      <c r="C64" s="123">
        <v>0</v>
      </c>
      <c r="D64" s="123">
        <v>6134.37</v>
      </c>
      <c r="F64" s="56">
        <v>664290.77</v>
      </c>
      <c r="G64" s="56">
        <v>205003.07</v>
      </c>
      <c r="N64" s="56">
        <v>4805.66</v>
      </c>
      <c r="O64" s="56">
        <v>179132.84</v>
      </c>
      <c r="P64" s="100">
        <v>186083.28</v>
      </c>
      <c r="R64" s="100">
        <v>0.23</v>
      </c>
      <c r="S64" s="100">
        <v>102100</v>
      </c>
      <c r="U64" s="124">
        <v>179420</v>
      </c>
      <c r="X64" s="124">
        <v>105770.16</v>
      </c>
      <c r="Y64" s="124">
        <v>25317.82</v>
      </c>
    </row>
    <row r="65" spans="1:26" x14ac:dyDescent="0.2">
      <c r="A65" s="56" t="s">
        <v>1981</v>
      </c>
      <c r="B65" s="123">
        <v>537503.89</v>
      </c>
      <c r="C65" s="123">
        <v>1887.33</v>
      </c>
      <c r="D65" s="123">
        <v>78670.78</v>
      </c>
      <c r="F65" s="56">
        <v>1907735.05</v>
      </c>
      <c r="G65" s="56">
        <v>290877.09999999998</v>
      </c>
      <c r="H65" s="273">
        <v>0</v>
      </c>
      <c r="I65" s="273">
        <v>0</v>
      </c>
      <c r="K65" s="273">
        <v>100000</v>
      </c>
      <c r="N65" s="56">
        <v>-197721.66</v>
      </c>
      <c r="O65" s="56">
        <v>2752937.45</v>
      </c>
      <c r="P65" s="100">
        <v>374649.01</v>
      </c>
      <c r="R65" s="100">
        <v>707.91</v>
      </c>
      <c r="S65" s="100">
        <v>358630</v>
      </c>
      <c r="T65" s="100">
        <v>8000</v>
      </c>
      <c r="U65" s="124">
        <v>403310</v>
      </c>
      <c r="X65" s="124">
        <v>110548.32</v>
      </c>
      <c r="Y65" s="124">
        <v>64834.239999999998</v>
      </c>
    </row>
    <row r="66" spans="1:26" x14ac:dyDescent="0.2">
      <c r="A66" s="56" t="s">
        <v>1982</v>
      </c>
      <c r="B66" s="123">
        <v>332793.89</v>
      </c>
      <c r="C66" s="123">
        <v>90.72</v>
      </c>
      <c r="D66" s="123">
        <v>46845.04</v>
      </c>
      <c r="F66" s="56">
        <v>919614.68</v>
      </c>
      <c r="G66" s="56">
        <v>2021759.92</v>
      </c>
      <c r="I66" s="273">
        <v>0</v>
      </c>
      <c r="N66" s="56">
        <v>-203216.37</v>
      </c>
      <c r="O66" s="56">
        <v>3437556.74</v>
      </c>
      <c r="P66" s="100">
        <v>307119.27</v>
      </c>
      <c r="S66" s="100">
        <v>314946</v>
      </c>
      <c r="T66" s="100">
        <v>19700</v>
      </c>
      <c r="U66" s="124">
        <v>352226</v>
      </c>
      <c r="X66" s="124">
        <v>68737.97</v>
      </c>
      <c r="Y66" s="124">
        <v>133137.42000000001</v>
      </c>
    </row>
    <row r="67" spans="1:26" x14ac:dyDescent="0.2">
      <c r="A67" s="56" t="s">
        <v>1983</v>
      </c>
      <c r="B67" s="123">
        <v>484479.39</v>
      </c>
      <c r="C67" s="123">
        <v>2267.38</v>
      </c>
      <c r="D67" s="123">
        <v>44970.13</v>
      </c>
      <c r="F67" s="56">
        <v>1460037.01</v>
      </c>
      <c r="G67" s="56">
        <v>318733.89</v>
      </c>
      <c r="H67" s="273">
        <v>0</v>
      </c>
      <c r="I67" s="273">
        <v>0</v>
      </c>
      <c r="N67" s="56">
        <v>1604048.97</v>
      </c>
      <c r="O67" s="56">
        <v>785641.8</v>
      </c>
      <c r="P67" s="100">
        <v>247617.67</v>
      </c>
      <c r="S67" s="100">
        <v>216529</v>
      </c>
      <c r="T67" s="100">
        <v>8000</v>
      </c>
      <c r="U67" s="124">
        <v>283913</v>
      </c>
      <c r="X67" s="124">
        <v>51131.199999999997</v>
      </c>
      <c r="Y67" s="124">
        <v>50395.44</v>
      </c>
    </row>
    <row r="68" spans="1:26" x14ac:dyDescent="0.2">
      <c r="A68" s="56" t="s">
        <v>1984</v>
      </c>
      <c r="B68" s="123">
        <v>690245.2</v>
      </c>
      <c r="C68" s="123">
        <v>0</v>
      </c>
      <c r="D68" s="123">
        <v>40024.589999999997</v>
      </c>
      <c r="F68" s="56">
        <v>530676.75</v>
      </c>
      <c r="G68" s="56">
        <v>245598.52</v>
      </c>
      <c r="H68" s="273">
        <v>486</v>
      </c>
      <c r="I68" s="273">
        <v>5812.73</v>
      </c>
      <c r="K68" s="273">
        <v>482.5</v>
      </c>
      <c r="O68" s="56">
        <v>2929218.73</v>
      </c>
      <c r="P68" s="100">
        <v>720707.15</v>
      </c>
      <c r="R68" s="100">
        <v>1043.3499999999999</v>
      </c>
      <c r="S68" s="100">
        <v>186438</v>
      </c>
      <c r="U68" s="124">
        <v>378174</v>
      </c>
      <c r="X68" s="124">
        <v>126020.84</v>
      </c>
      <c r="Y68" s="124">
        <v>49597.58</v>
      </c>
      <c r="Z68" s="124">
        <v>1722</v>
      </c>
    </row>
    <row r="69" spans="1:26" x14ac:dyDescent="0.2">
      <c r="A69" s="56" t="s">
        <v>1985</v>
      </c>
      <c r="B69" s="123">
        <v>154314.84</v>
      </c>
      <c r="C69" s="123">
        <v>0</v>
      </c>
      <c r="D69" s="123">
        <v>38331.199999999997</v>
      </c>
      <c r="F69" s="56">
        <v>1526981.32</v>
      </c>
      <c r="G69" s="56">
        <v>56335.519999999997</v>
      </c>
      <c r="H69" s="273">
        <v>486</v>
      </c>
      <c r="K69" s="273">
        <v>216</v>
      </c>
      <c r="N69" s="56">
        <v>-60</v>
      </c>
      <c r="O69" s="56">
        <v>574529.34</v>
      </c>
      <c r="P69" s="100">
        <v>168674.68</v>
      </c>
      <c r="R69" s="100">
        <v>0.19</v>
      </c>
      <c r="S69" s="100">
        <v>140815</v>
      </c>
      <c r="U69" s="124">
        <v>226575</v>
      </c>
      <c r="W69" s="124">
        <v>7272</v>
      </c>
      <c r="X69" s="124">
        <v>97632.13</v>
      </c>
      <c r="Y69" s="124">
        <v>33065.9</v>
      </c>
      <c r="Z69" s="124">
        <v>4902.25</v>
      </c>
    </row>
    <row r="70" spans="1:26" x14ac:dyDescent="0.2">
      <c r="A70" s="56" t="s">
        <v>1986</v>
      </c>
      <c r="B70" s="123">
        <v>862318.29</v>
      </c>
      <c r="C70" s="123">
        <v>17500</v>
      </c>
      <c r="D70" s="123">
        <v>47209.07</v>
      </c>
      <c r="F70" s="56">
        <v>207366.04</v>
      </c>
      <c r="G70" s="56">
        <v>381369.32</v>
      </c>
      <c r="O70" s="56">
        <v>2183187.2799999998</v>
      </c>
      <c r="P70" s="100">
        <v>900578.6</v>
      </c>
      <c r="R70" s="100">
        <v>1254.98</v>
      </c>
      <c r="S70" s="100">
        <v>385504</v>
      </c>
      <c r="U70" s="124">
        <v>486494</v>
      </c>
      <c r="X70" s="124">
        <v>220799.17</v>
      </c>
      <c r="Y70" s="124">
        <v>23120.880000000001</v>
      </c>
      <c r="Z70" s="124">
        <v>27144.55</v>
      </c>
    </row>
    <row r="71" spans="1:26" x14ac:dyDescent="0.2">
      <c r="A71" s="56" t="s">
        <v>1987</v>
      </c>
      <c r="B71" s="123">
        <v>2010368.03</v>
      </c>
      <c r="C71" s="123">
        <v>0</v>
      </c>
      <c r="D71" s="123">
        <v>39928.31</v>
      </c>
      <c r="F71" s="56">
        <v>1675940.13</v>
      </c>
      <c r="G71" s="56">
        <v>288028.07</v>
      </c>
      <c r="I71" s="273">
        <v>15680</v>
      </c>
      <c r="N71" s="56">
        <v>5131.7700000000004</v>
      </c>
      <c r="O71" s="56">
        <v>1562778.07</v>
      </c>
      <c r="P71" s="100">
        <v>792659.34</v>
      </c>
      <c r="S71" s="100">
        <v>161553</v>
      </c>
      <c r="U71" s="124">
        <v>320953</v>
      </c>
      <c r="X71" s="124">
        <v>116874.17</v>
      </c>
      <c r="Y71" s="124">
        <v>51257.16</v>
      </c>
    </row>
    <row r="72" spans="1:26" x14ac:dyDescent="0.2">
      <c r="A72" s="56" t="s">
        <v>1988</v>
      </c>
      <c r="B72" s="123">
        <v>1749627.2</v>
      </c>
      <c r="C72" s="123">
        <v>0</v>
      </c>
      <c r="D72" s="123">
        <v>61200</v>
      </c>
      <c r="F72" s="56">
        <v>1217679.21</v>
      </c>
      <c r="G72" s="56">
        <v>419848.34</v>
      </c>
      <c r="H72" s="273">
        <v>5100</v>
      </c>
      <c r="I72" s="273">
        <v>26333.18</v>
      </c>
      <c r="J72" s="273">
        <v>13000</v>
      </c>
      <c r="O72" s="56">
        <v>1881658.83</v>
      </c>
      <c r="P72" s="100">
        <v>1000344.91</v>
      </c>
      <c r="S72" s="100">
        <v>416283</v>
      </c>
      <c r="U72" s="124">
        <v>633343</v>
      </c>
      <c r="W72" s="124">
        <v>3000</v>
      </c>
      <c r="X72" s="124">
        <v>165381.01</v>
      </c>
      <c r="Y72" s="124">
        <v>49373.919999999998</v>
      </c>
      <c r="Z72" s="124">
        <v>7928</v>
      </c>
    </row>
    <row r="73" spans="1:26" x14ac:dyDescent="0.2">
      <c r="A73" s="56" t="s">
        <v>1989</v>
      </c>
      <c r="B73" s="123">
        <v>734216.87</v>
      </c>
      <c r="C73" s="123">
        <v>0</v>
      </c>
      <c r="D73" s="123">
        <v>31286.87</v>
      </c>
      <c r="F73" s="56">
        <v>363920.86</v>
      </c>
      <c r="G73" s="56">
        <v>149829.72</v>
      </c>
      <c r="I73" s="273">
        <v>63097.75</v>
      </c>
      <c r="O73" s="56">
        <v>1497958.46</v>
      </c>
      <c r="P73" s="100">
        <v>264498.06</v>
      </c>
      <c r="S73" s="100">
        <v>177769</v>
      </c>
      <c r="U73" s="124">
        <v>238691</v>
      </c>
      <c r="X73" s="124">
        <v>217548.02</v>
      </c>
      <c r="Y73" s="124">
        <v>23341.56</v>
      </c>
    </row>
    <row r="74" spans="1:26" x14ac:dyDescent="0.2">
      <c r="A74" s="56" t="s">
        <v>1990</v>
      </c>
      <c r="B74" s="123">
        <v>280291.77</v>
      </c>
      <c r="C74" s="123">
        <v>0</v>
      </c>
      <c r="D74" s="123">
        <v>14424.79</v>
      </c>
      <c r="F74" s="56">
        <v>1079672.05</v>
      </c>
      <c r="G74" s="56">
        <v>161890.99</v>
      </c>
      <c r="H74" s="273">
        <v>162</v>
      </c>
      <c r="K74" s="273">
        <v>23036.32</v>
      </c>
      <c r="O74" s="56">
        <v>2412599.04</v>
      </c>
      <c r="P74" s="100">
        <v>539082.32999999996</v>
      </c>
      <c r="S74" s="100">
        <v>120001</v>
      </c>
      <c r="U74" s="124">
        <v>224861</v>
      </c>
      <c r="W74" s="124">
        <v>13400</v>
      </c>
      <c r="X74" s="124">
        <v>133246.68</v>
      </c>
      <c r="Y74" s="124">
        <v>19713.88</v>
      </c>
      <c r="Z74" s="124">
        <v>2989</v>
      </c>
    </row>
    <row r="75" spans="1:26" ht="15" customHeight="1" x14ac:dyDescent="0.2">
      <c r="A75" s="56" t="s">
        <v>1991</v>
      </c>
      <c r="B75" s="123">
        <v>319427.12</v>
      </c>
      <c r="C75" s="123">
        <v>60970.05</v>
      </c>
      <c r="D75" s="123">
        <v>43000</v>
      </c>
      <c r="F75" s="56">
        <v>1029587.38</v>
      </c>
      <c r="G75" s="56">
        <v>2254255.4500000002</v>
      </c>
      <c r="I75" s="273">
        <v>53515.6</v>
      </c>
      <c r="K75" s="273">
        <v>0</v>
      </c>
      <c r="N75" s="56">
        <v>579.61</v>
      </c>
      <c r="O75" s="56">
        <v>2174520.91</v>
      </c>
      <c r="P75" s="100">
        <v>574972.04</v>
      </c>
      <c r="S75" s="100">
        <v>228692</v>
      </c>
      <c r="U75" s="124">
        <v>376322</v>
      </c>
      <c r="W75" s="124">
        <v>2466</v>
      </c>
      <c r="X75" s="124">
        <v>213061.43</v>
      </c>
      <c r="Y75" s="124">
        <v>104437.52</v>
      </c>
      <c r="Z75" s="124">
        <v>400</v>
      </c>
    </row>
    <row r="76" spans="1:26" x14ac:dyDescent="0.2">
      <c r="A76" s="56" t="s">
        <v>1992</v>
      </c>
      <c r="B76" s="123">
        <v>418670.15</v>
      </c>
      <c r="C76" s="123">
        <v>827205</v>
      </c>
      <c r="D76" s="123">
        <v>39222.1</v>
      </c>
      <c r="F76" s="56">
        <v>1414734.67</v>
      </c>
      <c r="G76" s="56">
        <v>292180.28000000003</v>
      </c>
      <c r="I76" s="273">
        <v>19614.669999999998</v>
      </c>
      <c r="K76" s="273">
        <v>127.1</v>
      </c>
      <c r="O76" s="56">
        <v>2426315.1</v>
      </c>
      <c r="P76" s="100">
        <v>421966.77</v>
      </c>
      <c r="S76" s="100">
        <v>413381</v>
      </c>
      <c r="U76" s="124">
        <v>487501</v>
      </c>
      <c r="V76" s="124">
        <v>6000</v>
      </c>
      <c r="W76" s="124">
        <v>6066</v>
      </c>
      <c r="X76" s="124">
        <v>164773.43</v>
      </c>
      <c r="Y76" s="124">
        <v>40817.5</v>
      </c>
    </row>
    <row r="77" spans="1:26" x14ac:dyDescent="0.2">
      <c r="A77" s="56" t="s">
        <v>1993</v>
      </c>
      <c r="B77" s="123">
        <v>234690.35</v>
      </c>
      <c r="C77" s="123">
        <v>12794.38</v>
      </c>
      <c r="D77" s="123">
        <v>1870.29</v>
      </c>
      <c r="F77" s="56">
        <v>290549.23</v>
      </c>
      <c r="G77" s="56">
        <v>141319.10999999999</v>
      </c>
      <c r="I77" s="273">
        <v>8645</v>
      </c>
      <c r="K77" s="273">
        <v>709.03</v>
      </c>
      <c r="O77" s="56">
        <v>1120243.3</v>
      </c>
      <c r="P77" s="100">
        <v>651231.76</v>
      </c>
      <c r="Q77" s="100">
        <v>17400</v>
      </c>
      <c r="S77" s="100">
        <v>87514</v>
      </c>
      <c r="U77" s="124">
        <v>205024</v>
      </c>
      <c r="W77" s="124">
        <v>2498</v>
      </c>
      <c r="X77" s="124">
        <v>313013.99</v>
      </c>
      <c r="Y77" s="124">
        <v>31023.9</v>
      </c>
    </row>
    <row r="78" spans="1:26" x14ac:dyDescent="0.2">
      <c r="A78" s="56" t="s">
        <v>1994</v>
      </c>
      <c r="B78" s="123">
        <v>400254.74</v>
      </c>
      <c r="C78" s="123">
        <v>75007.929999999993</v>
      </c>
      <c r="D78" s="123">
        <v>65798</v>
      </c>
      <c r="F78" s="56">
        <v>1272007.25</v>
      </c>
      <c r="G78" s="56">
        <v>353686.71</v>
      </c>
      <c r="I78" s="273">
        <v>37436.22</v>
      </c>
      <c r="K78" s="273">
        <v>65.430000000000007</v>
      </c>
      <c r="O78" s="56">
        <v>2732486.08</v>
      </c>
      <c r="P78" s="100">
        <v>427584.37</v>
      </c>
      <c r="S78" s="100">
        <v>285369</v>
      </c>
      <c r="T78" s="100">
        <v>484</v>
      </c>
      <c r="U78" s="124">
        <v>400889</v>
      </c>
      <c r="W78" s="124">
        <v>8872</v>
      </c>
      <c r="X78" s="124">
        <v>152048.64000000001</v>
      </c>
      <c r="Y78" s="124">
        <v>56804.9</v>
      </c>
    </row>
    <row r="79" spans="1:26" x14ac:dyDescent="0.2">
      <c r="A79" s="56" t="s">
        <v>1995</v>
      </c>
      <c r="B79" s="123">
        <v>752267.57</v>
      </c>
      <c r="C79" s="123">
        <v>43733</v>
      </c>
      <c r="D79" s="123">
        <v>11314.78</v>
      </c>
      <c r="F79" s="56">
        <v>2063820.79</v>
      </c>
      <c r="G79" s="56">
        <v>233094.26</v>
      </c>
      <c r="I79" s="273">
        <v>18408.86</v>
      </c>
      <c r="O79" s="56">
        <v>3283107.89</v>
      </c>
      <c r="P79" s="100">
        <v>630991.48</v>
      </c>
      <c r="S79" s="100">
        <v>140280</v>
      </c>
      <c r="U79" s="124">
        <v>244100</v>
      </c>
      <c r="V79" s="124">
        <v>500</v>
      </c>
      <c r="W79" s="124">
        <v>16144</v>
      </c>
      <c r="X79" s="124">
        <v>251430.27</v>
      </c>
      <c r="Y79" s="124">
        <v>70500.38</v>
      </c>
      <c r="Z79" s="124">
        <v>1363197</v>
      </c>
    </row>
    <row r="80" spans="1:26" x14ac:dyDescent="0.2">
      <c r="A80" s="56" t="s">
        <v>1999</v>
      </c>
      <c r="B80" s="123">
        <v>377014.46</v>
      </c>
      <c r="C80" s="123">
        <v>0</v>
      </c>
      <c r="D80" s="123">
        <v>18160</v>
      </c>
      <c r="F80" s="56">
        <v>662707.02</v>
      </c>
      <c r="G80" s="56">
        <v>300107.17</v>
      </c>
      <c r="I80" s="273">
        <v>12675</v>
      </c>
      <c r="K80" s="273">
        <v>56.06</v>
      </c>
      <c r="N80" s="56">
        <v>-297667.68</v>
      </c>
      <c r="O80" s="56">
        <v>1600443.98</v>
      </c>
      <c r="P80" s="100">
        <v>353094.08</v>
      </c>
      <c r="S80" s="100">
        <v>166614</v>
      </c>
      <c r="U80" s="124">
        <v>284940</v>
      </c>
      <c r="W80" s="124">
        <v>20736</v>
      </c>
      <c r="X80" s="124">
        <v>115792.87</v>
      </c>
      <c r="Y80" s="124">
        <v>45444.92</v>
      </c>
    </row>
    <row r="81" spans="1:26" x14ac:dyDescent="0.2">
      <c r="A81" s="56" t="s">
        <v>1970</v>
      </c>
      <c r="B81" s="123">
        <v>57049.59</v>
      </c>
      <c r="D81" s="123">
        <v>1124.67</v>
      </c>
      <c r="F81" s="56">
        <v>860301.3</v>
      </c>
      <c r="G81" s="56">
        <v>413506.97</v>
      </c>
      <c r="H81" s="273">
        <v>51330</v>
      </c>
      <c r="I81" s="273">
        <v>5400</v>
      </c>
      <c r="M81" s="56">
        <v>-1361879.87</v>
      </c>
      <c r="N81" s="56">
        <v>27074.32</v>
      </c>
      <c r="O81" s="56">
        <v>2663000</v>
      </c>
      <c r="P81" s="100">
        <v>144835.44</v>
      </c>
      <c r="S81" s="100">
        <v>168860</v>
      </c>
      <c r="U81" s="124">
        <v>243335</v>
      </c>
      <c r="X81" s="124">
        <v>54834.879999999997</v>
      </c>
      <c r="Y81" s="124">
        <v>2737.48</v>
      </c>
      <c r="Z81" s="124">
        <v>59330</v>
      </c>
    </row>
    <row r="82" spans="1:26" x14ac:dyDescent="0.2">
      <c r="A82" s="56" t="s">
        <v>1971</v>
      </c>
      <c r="B82" s="123">
        <v>58168.5</v>
      </c>
      <c r="C82" s="123">
        <v>365730</v>
      </c>
      <c r="D82" s="123">
        <v>20015.18</v>
      </c>
      <c r="F82" s="56">
        <v>-17492.32</v>
      </c>
      <c r="G82" s="56">
        <v>474830.44</v>
      </c>
      <c r="H82" s="273">
        <v>0</v>
      </c>
      <c r="I82" s="273">
        <v>2897</v>
      </c>
      <c r="K82" s="273">
        <v>100281.91</v>
      </c>
      <c r="O82" s="56">
        <v>1891796.64</v>
      </c>
      <c r="P82" s="100">
        <v>354159.39</v>
      </c>
      <c r="S82" s="100">
        <v>79938.8</v>
      </c>
      <c r="U82" s="124">
        <v>147925.79999999999</v>
      </c>
      <c r="X82" s="124">
        <v>87422.27</v>
      </c>
      <c r="Y82" s="124">
        <v>20486.939999999999</v>
      </c>
      <c r="Z82" s="124">
        <v>292908</v>
      </c>
    </row>
    <row r="83" spans="1:26" x14ac:dyDescent="0.2">
      <c r="A83" s="56" t="s">
        <v>1976</v>
      </c>
      <c r="B83" s="123">
        <v>292742.68</v>
      </c>
      <c r="C83" s="123">
        <v>26100</v>
      </c>
      <c r="D83" s="123">
        <v>12491.67</v>
      </c>
      <c r="F83" s="56">
        <v>79091.33</v>
      </c>
      <c r="G83" s="56">
        <v>320630.77</v>
      </c>
      <c r="H83" s="273">
        <v>0</v>
      </c>
      <c r="I83" s="273">
        <v>0</v>
      </c>
      <c r="M83" s="56">
        <v>-1145747.33</v>
      </c>
      <c r="N83" s="56">
        <v>20745.22</v>
      </c>
      <c r="O83" s="56">
        <v>1831896.95</v>
      </c>
      <c r="P83" s="100">
        <v>396949.78</v>
      </c>
      <c r="S83" s="100">
        <v>168380.2</v>
      </c>
      <c r="T83" s="100">
        <v>11500</v>
      </c>
      <c r="U83" s="124">
        <v>373897.2</v>
      </c>
      <c r="X83" s="124">
        <v>95312.61</v>
      </c>
      <c r="Y83" s="124">
        <v>47113.56</v>
      </c>
    </row>
    <row r="84" spans="1:26" x14ac:dyDescent="0.2">
      <c r="A84" s="56" t="s">
        <v>1977</v>
      </c>
      <c r="B84" s="123">
        <v>11199.23</v>
      </c>
      <c r="C84" s="123">
        <v>0</v>
      </c>
      <c r="D84" s="123">
        <v>5515.15</v>
      </c>
      <c r="F84" s="56">
        <v>-27005.02</v>
      </c>
      <c r="G84" s="56">
        <v>191683.58</v>
      </c>
      <c r="H84" s="273">
        <v>0</v>
      </c>
      <c r="I84" s="273">
        <v>19705</v>
      </c>
      <c r="N84" s="56">
        <v>35481.519999999997</v>
      </c>
      <c r="O84" s="56">
        <v>1831896</v>
      </c>
      <c r="P84" s="100">
        <v>107719.28</v>
      </c>
      <c r="S84" s="100">
        <v>171860</v>
      </c>
      <c r="U84" s="124">
        <v>253439</v>
      </c>
      <c r="X84" s="124">
        <v>55950.02</v>
      </c>
      <c r="Y84" s="124">
        <v>27017.02</v>
      </c>
    </row>
    <row r="85" spans="1:26" x14ac:dyDescent="0.2">
      <c r="A85" s="56" t="s">
        <v>1978</v>
      </c>
      <c r="B85" s="123">
        <v>91817.99</v>
      </c>
      <c r="D85" s="123">
        <v>15994.32</v>
      </c>
      <c r="F85" s="56">
        <v>1769195.81</v>
      </c>
      <c r="G85" s="56">
        <v>2517653.2999999998</v>
      </c>
      <c r="I85" s="273">
        <v>0</v>
      </c>
      <c r="N85" s="56">
        <v>194278</v>
      </c>
      <c r="O85" s="56">
        <v>4000000</v>
      </c>
      <c r="P85" s="100">
        <v>173033.24</v>
      </c>
      <c r="S85" s="100">
        <v>112137.5</v>
      </c>
      <c r="U85" s="124">
        <v>268557.5</v>
      </c>
      <c r="X85" s="124">
        <v>66985</v>
      </c>
      <c r="Y85" s="124">
        <v>57506.84</v>
      </c>
      <c r="Z85" s="124">
        <v>15573</v>
      </c>
    </row>
    <row r="86" spans="1:26" x14ac:dyDescent="0.2">
      <c r="A86" s="56" t="s">
        <v>1998</v>
      </c>
      <c r="B86" s="123">
        <v>0</v>
      </c>
      <c r="F86" s="56">
        <v>140601.04999999999</v>
      </c>
      <c r="G86" s="56">
        <v>6</v>
      </c>
      <c r="K86" s="273">
        <v>0</v>
      </c>
      <c r="N86" s="56">
        <v>110277.47</v>
      </c>
      <c r="O86" s="56">
        <v>31316.240000000002</v>
      </c>
      <c r="S86" s="100">
        <v>98539</v>
      </c>
      <c r="T86" s="100">
        <v>16200</v>
      </c>
      <c r="U86" s="124">
        <v>98539</v>
      </c>
      <c r="X86" s="124">
        <v>16200</v>
      </c>
      <c r="Y86" s="124">
        <v>986.66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2020-01-05T08:03:32Z</cp:lastPrinted>
  <dcterms:created xsi:type="dcterms:W3CDTF">2018-02-08T06:24:17Z</dcterms:created>
  <dcterms:modified xsi:type="dcterms:W3CDTF">2020-01-05T08:28:54Z</dcterms:modified>
</cp:coreProperties>
</file>